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j12kantoor-my.sharepoint.com/personal/christian_jansen_bij12_nl/Documents/Documents/Website/Natuur en Landschap/ANLb/"/>
    </mc:Choice>
  </mc:AlternateContent>
  <xr:revisionPtr revIDLastSave="26" documentId="13_ncr:1_{31572284-7F12-4CF3-92AF-5BBF9D02003A}" xr6:coauthVersionLast="47" xr6:coauthVersionMax="47" xr10:uidLastSave="{7E4A7145-6C16-49AA-9BF6-C04F07BCF2CD}"/>
  <bookViews>
    <workbookView xWindow="-120" yWindow="-120" windowWidth="29040" windowHeight="15840" xr2:uid="{00000000-000D-0000-FFFF-FFFF00000000}"/>
  </bookViews>
  <sheets>
    <sheet name="Voorbeeld" sheetId="1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14" i="1"/>
  <c r="F23" i="1" l="1"/>
  <c r="C33" i="1" l="1"/>
  <c r="D33" i="1"/>
  <c r="F13" i="1" l="1"/>
  <c r="C40" i="1" s="1"/>
  <c r="F9" i="1"/>
  <c r="F10" i="1" s="1"/>
  <c r="C39" i="1"/>
  <c r="C41" i="1" l="1"/>
  <c r="F44" i="1" s="1"/>
  <c r="F36" i="1"/>
  <c r="F46" i="1" l="1"/>
  <c r="F47" i="1" s="1"/>
</calcChain>
</file>

<file path=xl/sharedStrings.xml><?xml version="1.0" encoding="utf-8"?>
<sst xmlns="http://schemas.openxmlformats.org/spreadsheetml/2006/main" count="56" uniqueCount="47">
  <si>
    <t>Controle gemiddeld bedrag: totaal subsidiebedrag / max hectares</t>
  </si>
  <si>
    <t>Max omvang</t>
  </si>
  <si>
    <t xml:space="preserve">Min omvang  </t>
  </si>
  <si>
    <t>Gemiddeld bedrag</t>
  </si>
  <si>
    <t>Totaal subsidie bedrag</t>
  </si>
  <si>
    <t>Verschil</t>
  </si>
  <si>
    <t>Aansluiting kostenonderbouwing met jaarbedrag: verschil / max hectares</t>
  </si>
  <si>
    <t>Formules</t>
  </si>
  <si>
    <t>INVULLEN:</t>
  </si>
  <si>
    <t xml:space="preserve">is: </t>
  </si>
  <si>
    <t>is:</t>
  </si>
  <si>
    <t>controle afwijking</t>
  </si>
  <si>
    <t>is: verschil</t>
  </si>
  <si>
    <t>Resultaten</t>
  </si>
  <si>
    <t>is:  maximale marge</t>
  </si>
  <si>
    <t>is: resultaat van controle</t>
  </si>
  <si>
    <t>INVULLEN</t>
  </si>
  <si>
    <t>CONTROLE AANTAL HECTARES</t>
  </si>
  <si>
    <t>maximale omvang is min omvang * 1,15 = max omvang, afronden op 2 dec naar beneden</t>
  </si>
  <si>
    <t xml:space="preserve">CONTROLEBEREKENING TOTAAL SUBSIDIEBEDRAG </t>
  </si>
  <si>
    <t>Wijzigingsverzoek leefgebied/categorie water:</t>
  </si>
  <si>
    <t>max ha (afgerond)</t>
  </si>
  <si>
    <t xml:space="preserve">GEMIDDELD BEDRAG PER HECTARE PER JAAR op basis van de kostenonderbouwing. </t>
  </si>
  <si>
    <t>op basis van de kostenonderbouwing</t>
  </si>
  <si>
    <t>op basis jaarbedrag</t>
  </si>
  <si>
    <t xml:space="preserve">Eventuele verschilanalyse tussen jaarbedragen: </t>
  </si>
  <si>
    <t>Oorspronkelijke beschikking</t>
  </si>
  <si>
    <t>totaal begrote kosten voor 6 jaar</t>
  </si>
  <si>
    <t>Nieuw totaalbedrag voor leefgebied</t>
  </si>
  <si>
    <t>gemiddeld bedrag per leefgebied per jaar</t>
  </si>
  <si>
    <t>HA</t>
  </si>
  <si>
    <t>Bedrag</t>
  </si>
  <si>
    <t xml:space="preserve"> </t>
  </si>
  <si>
    <t>Beheerfuncties</t>
  </si>
  <si>
    <t>Het totale subsidiebedrag wordt dan:</t>
  </si>
  <si>
    <t>Bereken het jaarbedrag van de oorspronkelijke beschikking</t>
  </si>
  <si>
    <t xml:space="preserve">door het maximum aantal hectares *gemiddeldbedrag = som </t>
  </si>
  <si>
    <t>(afronden op 2 decimalen)</t>
  </si>
  <si>
    <t>creëren nat biotoop</t>
  </si>
  <si>
    <t>Optimaliseren fourageer- en broed- en opgroeimogelijkheden</t>
  </si>
  <si>
    <r>
      <t>b</t>
    </r>
    <r>
      <rPr>
        <sz val="9"/>
        <rFont val="Verdana"/>
        <family val="2"/>
      </rPr>
      <t>edrag per leefgebied</t>
    </r>
    <r>
      <rPr>
        <sz val="9"/>
        <color theme="1"/>
        <rFont val="Verdana"/>
        <family val="2"/>
      </rPr>
      <t xml:space="preserve"> per jaar</t>
    </r>
  </si>
  <si>
    <t>Open Grasland</t>
  </si>
  <si>
    <t>totaal subsidiebedrag is max hectares *gemiddeld bedrag = som (afronden op 2 decimalen) * 5</t>
  </si>
  <si>
    <t>totaal begrote kosten voor resterende 5 jaar</t>
  </si>
  <si>
    <t>jaarbedrag 2023</t>
  </si>
  <si>
    <t>€350.000/ max hectares = € 350,-</t>
  </si>
  <si>
    <t>aangevraagde 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</si>
</sst>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00"/>
  </numFmts>
  <fonts count="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9"/>
      <color theme="1"/>
      <name val="Verdana"/>
      <family val="2"/>
    </font>
    <font>
      <b/>
      <sz val="12"/>
      <color theme="1"/>
      <name val="Verdana"/>
      <family val="2"/>
    </font>
    <font>
      <sz val="9"/>
      <color rgb="FF1F497D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165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Fill="1"/>
    <xf numFmtId="0" fontId="1" fillId="0" borderId="0" xfId="0" applyFont="1" applyFill="1"/>
    <xf numFmtId="0" fontId="0" fillId="0" borderId="0" xfId="0" applyFont="1"/>
    <xf numFmtId="164" fontId="0" fillId="2" borderId="4" xfId="0" applyNumberFormat="1" applyFill="1" applyBorder="1"/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1" fillId="2" borderId="4" xfId="0" applyFont="1" applyFill="1" applyBorder="1"/>
    <xf numFmtId="0" fontId="0" fillId="0" borderId="4" xfId="0" applyBorder="1" applyAlignment="1">
      <alignment horizontal="center"/>
    </xf>
    <xf numFmtId="0" fontId="1" fillId="0" borderId="4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4" borderId="0" xfId="0" applyFill="1"/>
    <xf numFmtId="0" fontId="5" fillId="4" borderId="0" xfId="0" applyFont="1" applyFill="1"/>
    <xf numFmtId="4" fontId="5" fillId="5" borderId="0" xfId="0" applyNumberFormat="1" applyFont="1" applyFill="1"/>
    <xf numFmtId="164" fontId="5" fillId="5" borderId="0" xfId="0" applyNumberFormat="1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" fontId="0" fillId="5" borderId="0" xfId="0" applyNumberFormat="1" applyFill="1"/>
    <xf numFmtId="4" fontId="0" fillId="2" borderId="0" xfId="0" applyNumberFormat="1" applyFill="1"/>
    <xf numFmtId="164" fontId="0" fillId="5" borderId="0" xfId="0" applyNumberFormat="1" applyFill="1"/>
    <xf numFmtId="164" fontId="2" fillId="5" borderId="0" xfId="0" applyNumberFormat="1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4" fontId="0" fillId="5" borderId="0" xfId="0" applyNumberFormat="1" applyFont="1" applyFill="1"/>
    <xf numFmtId="4" fontId="2" fillId="5" borderId="0" xfId="0" applyNumberFormat="1" applyFont="1" applyFill="1"/>
    <xf numFmtId="164" fontId="0" fillId="5" borderId="0" xfId="0" applyNumberFormat="1" applyFont="1" applyFill="1"/>
    <xf numFmtId="0" fontId="3" fillId="7" borderId="0" xfId="0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zoomScaleNormal="100" zoomScaleSheetLayoutView="70" zoomScalePageLayoutView="85" workbookViewId="0">
      <selection activeCell="B15" sqref="B15"/>
    </sheetView>
  </sheetViews>
  <sheetFormatPr defaultRowHeight="11.25" x14ac:dyDescent="0.15"/>
  <cols>
    <col min="1" max="1" width="52.875" style="18" customWidth="1"/>
    <col min="2" max="2" width="8.5" customWidth="1"/>
    <col min="3" max="3" width="12.5" customWidth="1"/>
    <col min="4" max="4" width="11.875" customWidth="1"/>
    <col min="5" max="5" width="13.5" customWidth="1"/>
    <col min="6" max="6" width="13.625" customWidth="1"/>
    <col min="7" max="7" width="2.875" style="7" customWidth="1"/>
    <col min="8" max="8" width="41.375" customWidth="1"/>
  </cols>
  <sheetData>
    <row r="1" spans="1:8" ht="12" thickBot="1" x14ac:dyDescent="0.2">
      <c r="A1" s="20" t="s">
        <v>20</v>
      </c>
      <c r="B1" s="3"/>
      <c r="C1" s="50" t="s">
        <v>41</v>
      </c>
      <c r="D1" s="51"/>
      <c r="E1" s="51"/>
    </row>
    <row r="2" spans="1:8" ht="12" thickBot="1" x14ac:dyDescent="0.2">
      <c r="A2" s="20"/>
      <c r="B2" s="3"/>
      <c r="F2" s="9"/>
    </row>
    <row r="3" spans="1:8" ht="12" thickBot="1" x14ac:dyDescent="0.2">
      <c r="A3" s="47" t="s">
        <v>8</v>
      </c>
      <c r="B3" s="48"/>
      <c r="C3" s="48"/>
      <c r="D3" s="48"/>
      <c r="E3" s="49"/>
      <c r="F3" s="14" t="s">
        <v>7</v>
      </c>
      <c r="G3" s="15"/>
      <c r="H3" s="16" t="s">
        <v>13</v>
      </c>
    </row>
    <row r="4" spans="1:8" s="18" customFormat="1" ht="22.5" x14ac:dyDescent="0.15">
      <c r="B4" s="18" t="s">
        <v>2</v>
      </c>
      <c r="C4" s="18" t="s">
        <v>1</v>
      </c>
      <c r="D4" s="18" t="s">
        <v>3</v>
      </c>
      <c r="E4" s="18" t="s">
        <v>4</v>
      </c>
      <c r="G4" s="19"/>
    </row>
    <row r="5" spans="1:8" s="24" customFormat="1" x14ac:dyDescent="0.15">
      <c r="A5" s="23" t="s">
        <v>46</v>
      </c>
      <c r="B5" s="28">
        <v>870</v>
      </c>
      <c r="C5" s="28">
        <v>1000</v>
      </c>
      <c r="D5" s="29">
        <v>350</v>
      </c>
      <c r="E5" s="29">
        <f>C5*D5</f>
        <v>350000</v>
      </c>
      <c r="G5" s="25"/>
    </row>
    <row r="6" spans="1:8" x14ac:dyDescent="0.15">
      <c r="A6" s="21"/>
      <c r="B6" s="2"/>
      <c r="C6" s="2"/>
      <c r="D6" s="1"/>
      <c r="E6" s="1"/>
      <c r="F6" s="17"/>
    </row>
    <row r="7" spans="1:8" x14ac:dyDescent="0.15">
      <c r="A7" s="20" t="s">
        <v>17</v>
      </c>
      <c r="B7" s="3"/>
    </row>
    <row r="8" spans="1:8" ht="22.5" x14ac:dyDescent="0.15">
      <c r="A8" s="18" t="s">
        <v>18</v>
      </c>
    </row>
    <row r="9" spans="1:8" x14ac:dyDescent="0.15">
      <c r="F9" s="6">
        <f>B5*115%</f>
        <v>1000.4999999999999</v>
      </c>
    </row>
    <row r="10" spans="1:8" x14ac:dyDescent="0.15">
      <c r="F10" s="6">
        <f>ROUNDDOWN(F9,2)</f>
        <v>1000.5</v>
      </c>
      <c r="G10" s="7" t="s">
        <v>10</v>
      </c>
      <c r="H10" t="s">
        <v>21</v>
      </c>
    </row>
    <row r="11" spans="1:8" x14ac:dyDescent="0.15">
      <c r="A11" s="20" t="s">
        <v>19</v>
      </c>
      <c r="B11" s="3"/>
    </row>
    <row r="12" spans="1:8" ht="22.5" x14ac:dyDescent="0.15">
      <c r="A12" s="23" t="s">
        <v>42</v>
      </c>
    </row>
    <row r="13" spans="1:8" x14ac:dyDescent="0.15">
      <c r="A13" s="23"/>
      <c r="F13" s="5">
        <f>ROUND(C5*D5,2)</f>
        <v>350000</v>
      </c>
      <c r="G13" s="7" t="s">
        <v>9</v>
      </c>
      <c r="H13" t="s">
        <v>40</v>
      </c>
    </row>
    <row r="14" spans="1:8" x14ac:dyDescent="0.15">
      <c r="A14" s="23"/>
      <c r="F14" s="5">
        <f>ROUND(C5*D5,2)*5</f>
        <v>1750000</v>
      </c>
      <c r="G14" s="7" t="s">
        <v>9</v>
      </c>
      <c r="H14" s="26" t="s">
        <v>43</v>
      </c>
    </row>
    <row r="15" spans="1:8" x14ac:dyDescent="0.15">
      <c r="B15" s="3"/>
    </row>
    <row r="16" spans="1:8" x14ac:dyDescent="0.15">
      <c r="A16" s="30" t="s">
        <v>26</v>
      </c>
      <c r="B16" s="9"/>
      <c r="C16" s="31"/>
      <c r="D16" s="31"/>
      <c r="E16" s="31"/>
      <c r="F16" s="31"/>
      <c r="G16" s="32"/>
      <c r="H16" s="31"/>
    </row>
    <row r="17" spans="1:8" x14ac:dyDescent="0.15">
      <c r="A17" s="33" t="s">
        <v>35</v>
      </c>
      <c r="B17" s="9"/>
      <c r="C17" s="31"/>
      <c r="D17" s="31"/>
      <c r="E17" s="31"/>
      <c r="F17" s="31"/>
      <c r="G17" s="32"/>
      <c r="H17" s="31"/>
    </row>
    <row r="18" spans="1:8" x14ac:dyDescent="0.15">
      <c r="A18" s="33" t="s">
        <v>36</v>
      </c>
      <c r="B18" s="9"/>
      <c r="C18" s="31"/>
      <c r="D18" s="31"/>
      <c r="E18" s="31"/>
      <c r="F18" s="35">
        <v>350000</v>
      </c>
      <c r="G18" s="32" t="s">
        <v>10</v>
      </c>
      <c r="H18" s="31" t="s">
        <v>44</v>
      </c>
    </row>
    <row r="19" spans="1:8" x14ac:dyDescent="0.15">
      <c r="A19" s="33" t="s">
        <v>37</v>
      </c>
      <c r="B19" s="9"/>
      <c r="C19" s="31"/>
      <c r="D19" s="31"/>
      <c r="E19" s="31"/>
      <c r="F19" s="45"/>
      <c r="G19" s="32"/>
      <c r="H19" s="31"/>
    </row>
    <row r="20" spans="1:8" x14ac:dyDescent="0.15">
      <c r="A20" s="33"/>
      <c r="B20" s="9"/>
      <c r="C20" s="31"/>
      <c r="D20" s="31"/>
      <c r="E20" s="31"/>
      <c r="F20" s="46"/>
      <c r="G20" s="32"/>
      <c r="H20" s="31"/>
    </row>
    <row r="21" spans="1:8" x14ac:dyDescent="0.15">
      <c r="A21" s="33"/>
      <c r="B21" s="9"/>
      <c r="C21" s="31"/>
      <c r="D21" s="31"/>
      <c r="E21" s="31"/>
      <c r="F21" s="46"/>
      <c r="G21" s="32"/>
      <c r="H21" s="31"/>
    </row>
    <row r="22" spans="1:8" x14ac:dyDescent="0.15">
      <c r="A22" s="30" t="s">
        <v>28</v>
      </c>
      <c r="B22" s="9"/>
      <c r="C22" s="31"/>
      <c r="D22" s="31"/>
      <c r="E22" s="31"/>
      <c r="F22" s="31"/>
      <c r="G22" s="32"/>
      <c r="H22" s="31"/>
    </row>
    <row r="23" spans="1:8" x14ac:dyDescent="0.15">
      <c r="A23" s="34" t="s">
        <v>34</v>
      </c>
      <c r="B23" s="9"/>
      <c r="C23" s="31"/>
      <c r="D23" s="31"/>
      <c r="E23" s="31"/>
      <c r="F23" s="36">
        <f>SUM(F14:F21)</f>
        <v>2100000</v>
      </c>
      <c r="G23" s="32" t="s">
        <v>10</v>
      </c>
      <c r="H23" s="31" t="s">
        <v>27</v>
      </c>
    </row>
    <row r="24" spans="1:8" x14ac:dyDescent="0.15">
      <c r="B24" s="3"/>
    </row>
    <row r="25" spans="1:8" ht="23.25" thickBot="1" x14ac:dyDescent="0.2">
      <c r="A25" s="20" t="s">
        <v>22</v>
      </c>
    </row>
    <row r="26" spans="1:8" ht="12" thickBot="1" x14ac:dyDescent="0.2">
      <c r="A26" s="52" t="s">
        <v>16</v>
      </c>
      <c r="B26" s="53"/>
      <c r="C26" s="47" t="s">
        <v>16</v>
      </c>
      <c r="D26" s="49"/>
    </row>
    <row r="27" spans="1:8" x14ac:dyDescent="0.15">
      <c r="A27" s="40" t="s">
        <v>33</v>
      </c>
      <c r="B27" s="40" t="s">
        <v>32</v>
      </c>
      <c r="C27" s="39" t="s">
        <v>30</v>
      </c>
      <c r="D27" s="39" t="s">
        <v>31</v>
      </c>
    </row>
    <row r="28" spans="1:8" x14ac:dyDescent="0.15">
      <c r="A28" s="18" t="s">
        <v>39</v>
      </c>
      <c r="C28" s="41">
        <v>600</v>
      </c>
      <c r="D28" s="37">
        <v>178000</v>
      </c>
    </row>
    <row r="29" spans="1:8" x14ac:dyDescent="0.15">
      <c r="A29" s="18" t="s">
        <v>38</v>
      </c>
      <c r="C29" s="41">
        <v>400</v>
      </c>
      <c r="D29" s="43">
        <v>172000</v>
      </c>
    </row>
    <row r="30" spans="1:8" x14ac:dyDescent="0.15">
      <c r="C30" s="41" t="s">
        <v>32</v>
      </c>
      <c r="D30" s="43" t="s">
        <v>32</v>
      </c>
    </row>
    <row r="31" spans="1:8" x14ac:dyDescent="0.15">
      <c r="C31" s="41"/>
      <c r="D31" s="38"/>
    </row>
    <row r="32" spans="1:8" x14ac:dyDescent="0.15">
      <c r="C32" s="42"/>
      <c r="D32" s="38"/>
    </row>
    <row r="33" spans="1:8" x14ac:dyDescent="0.15">
      <c r="C33" s="2">
        <f>SUM(C27:C32)</f>
        <v>1000</v>
      </c>
      <c r="D33" s="1">
        <f>SUM(D27:D32)</f>
        <v>350000</v>
      </c>
    </row>
    <row r="34" spans="1:8" x14ac:dyDescent="0.15">
      <c r="D34" s="1"/>
    </row>
    <row r="35" spans="1:8" ht="22.5" x14ac:dyDescent="0.15">
      <c r="A35" s="18" t="s">
        <v>0</v>
      </c>
    </row>
    <row r="36" spans="1:8" x14ac:dyDescent="0.15">
      <c r="A36" s="18" t="s">
        <v>45</v>
      </c>
      <c r="F36" s="5">
        <f>D33/C33</f>
        <v>350</v>
      </c>
      <c r="G36" s="7" t="s">
        <v>9</v>
      </c>
      <c r="H36" s="27" t="s">
        <v>29</v>
      </c>
    </row>
    <row r="37" spans="1:8" x14ac:dyDescent="0.15">
      <c r="F37" s="5"/>
    </row>
    <row r="38" spans="1:8" x14ac:dyDescent="0.15">
      <c r="A38" s="20" t="s">
        <v>25</v>
      </c>
      <c r="F38" s="8"/>
    </row>
    <row r="39" spans="1:8" x14ac:dyDescent="0.15">
      <c r="A39" s="22" t="s">
        <v>23</v>
      </c>
      <c r="C39" s="5">
        <f>D33</f>
        <v>350000</v>
      </c>
    </row>
    <row r="40" spans="1:8" x14ac:dyDescent="0.15">
      <c r="A40" s="18" t="s">
        <v>24</v>
      </c>
      <c r="C40" s="11">
        <f>F13</f>
        <v>350000</v>
      </c>
    </row>
    <row r="41" spans="1:8" x14ac:dyDescent="0.15">
      <c r="A41" s="20" t="s">
        <v>5</v>
      </c>
      <c r="C41" s="5">
        <f>-(C39-C40)</f>
        <v>0</v>
      </c>
      <c r="D41" s="9"/>
    </row>
    <row r="43" spans="1:8" ht="22.5" x14ac:dyDescent="0.15">
      <c r="A43" s="18" t="s">
        <v>6</v>
      </c>
    </row>
    <row r="44" spans="1:8" x14ac:dyDescent="0.15">
      <c r="F44" s="4">
        <f>C41/C5</f>
        <v>0</v>
      </c>
      <c r="G44" s="7" t="s">
        <v>9</v>
      </c>
      <c r="H44" s="10" t="s">
        <v>11</v>
      </c>
    </row>
    <row r="45" spans="1:8" x14ac:dyDescent="0.15">
      <c r="F45" s="1">
        <v>0.01</v>
      </c>
      <c r="G45" s="12" t="s">
        <v>14</v>
      </c>
    </row>
    <row r="46" spans="1:8" x14ac:dyDescent="0.15">
      <c r="F46" s="13">
        <f>F45-ABS(F44)</f>
        <v>0.01</v>
      </c>
      <c r="G46" s="12" t="s">
        <v>12</v>
      </c>
    </row>
    <row r="47" spans="1:8" ht="15" x14ac:dyDescent="0.2">
      <c r="F47" s="44" t="str">
        <f>IF(ABS(F46)&lt;=0.01,"OK","niet correct")</f>
        <v>OK</v>
      </c>
      <c r="G47" s="12" t="s">
        <v>15</v>
      </c>
    </row>
    <row r="49" spans="6:6" x14ac:dyDescent="0.15">
      <c r="F49" t="s">
        <v>32</v>
      </c>
    </row>
  </sheetData>
  <mergeCells count="4">
    <mergeCell ref="A3:E3"/>
    <mergeCell ref="C1:E1"/>
    <mergeCell ref="C26:D26"/>
    <mergeCell ref="A26:B2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Voorbeeld</vt:lpstr>
    </vt:vector>
  </TitlesOfParts>
  <Company>Ministerie van 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Venne-Claessens, C.P.M.A. van de (Carin)</dc:creator>
  <cp:lastModifiedBy>Christian Jansen</cp:lastModifiedBy>
  <cp:lastPrinted>2018-07-09T07:59:16Z</cp:lastPrinted>
  <dcterms:created xsi:type="dcterms:W3CDTF">2015-11-04T15:12:27Z</dcterms:created>
  <dcterms:modified xsi:type="dcterms:W3CDTF">2022-07-13T09:13:11Z</dcterms:modified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