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T:\rvo\Kluis_UB\00.Map MDW\Advies\Ans Leenders\beheeractiviteiten_tarieven\2023\koppeltabel 2023\"/>
    </mc:Choice>
  </mc:AlternateContent>
  <xr:revisionPtr revIDLastSave="0" documentId="13_ncr:1_{994E159A-3390-4186-90EB-72A426B6CC2C}" xr6:coauthVersionLast="47" xr6:coauthVersionMax="47" xr10:uidLastSave="{00000000-0000-0000-0000-000000000000}"/>
  <bookViews>
    <workbookView xWindow="-114" yWindow="-114" windowWidth="36727" windowHeight="20160" firstSheet="2" activeTab="2" xr2:uid="{9F6A0758-988E-47BF-90B8-56BBF503B39D}"/>
  </bookViews>
  <sheets>
    <sheet name="hoofdstructuur concept" sheetId="3" state="hidden" r:id="rId1"/>
    <sheet name="koppel (2)" sheetId="5" state="hidden" r:id="rId2"/>
    <sheet name="bijlage 3" sheetId="19" r:id="rId3"/>
    <sheet name="koppel op begrenzing" sheetId="18" state="hidden" r:id="rId4"/>
    <sheet name="Baseline ANLb" sheetId="10" state="hidden" r:id="rId5"/>
    <sheet name="Baseline ECO" sheetId="11" state="hidden" r:id="rId6"/>
    <sheet name="Concordantietabel" sheetId="12" state="hidden" r:id="rId7"/>
    <sheet name="Tarievenpeil21" sheetId="13" state="hidden" r:id="rId8"/>
    <sheet name="activiteiten (2)" sheetId="4" state="hidden" r:id="rId9"/>
  </sheets>
  <externalReferences>
    <externalReference r:id="rId10"/>
    <externalReference r:id="rId11"/>
    <externalReference r:id="rId12"/>
    <externalReference r:id="rId13"/>
    <externalReference r:id="rId14"/>
  </externalReferences>
  <definedNames>
    <definedName name="_xlnm._FilterDatabase" localSheetId="4" hidden="1">'Baseline ANLb'!$A$1:$D$30</definedName>
    <definedName name="_xlnm._FilterDatabase" localSheetId="5" hidden="1">'Baseline ECO'!$A$1:$F$31</definedName>
    <definedName name="_xlnm._FilterDatabase" localSheetId="6" hidden="1">Concordantietabel!$A$1:$C$1</definedName>
    <definedName name="_xlnm.Print_Area" localSheetId="4">'Baseline ANLb'!$A$1:$B$30</definedName>
    <definedName name="_xlnm.Print_Titles" localSheetId="8">'activiteiten (2)'!$3:$3</definedName>
    <definedName name="alg_kst">'[1]alg kosten'!$H$23</definedName>
    <definedName name="Arbeid_O">'[2]Algemene invoer'!$B$9</definedName>
    <definedName name="ArbeidE">'[3]Algemene invoer'!$B$11</definedName>
    <definedName name="ArbeidO">'[3]Algemene invoer'!$B$10</definedName>
    <definedName name="bloemen">'[2]alg en referentiebedrijf'!$B$16</definedName>
    <definedName name="botgr4soorten">'[2]13'!$C$29</definedName>
    <definedName name="derving">[1]gewasderving!$A$68:$C$128</definedName>
    <definedName name="fase1">[4]Botanisch!$C$18</definedName>
    <definedName name="fase2">[4]Botanisch!$C$19</definedName>
    <definedName name="gras_besp">'[2]Algemene invoer'!$B$83</definedName>
    <definedName name="grasverz">[1]gewasverzorging!$B$14</definedName>
    <definedName name="grasverz_besp">[1]gewasverzorging!$B$24</definedName>
    <definedName name="grasverz_her" localSheetId="0">[5]gewasverzorging!#REF!</definedName>
    <definedName name="grasverz_her">[5]gewasverzorging!#REF!</definedName>
    <definedName name="Kunstm_N_pr">'[2]Algemene invoer'!$B$5</definedName>
    <definedName name="kVem_pr">'[2]Algemene invoer'!$B$11</definedName>
    <definedName name="kVemO">'[2]Algemene invoer'!$B$13</definedName>
    <definedName name="Lozingen">'[2]alg en referentiebedrijf'!$B$15</definedName>
    <definedName name="mach_pr">'[2]alg en referentiebedrijf'!$B$12</definedName>
    <definedName name="mozaik">[2]mozaiekbeheer!$C$26</definedName>
    <definedName name="Ngift">'[2]Algemene invoer'!$B$26</definedName>
    <definedName name="ref_maaidatum">'[1]referentie grasland'!$C$38</definedName>
    <definedName name="refdat">'[2]Algemene invoer'!$B$14</definedName>
    <definedName name="refmaaidatum">'[3]referentie opbrengst grasland'!$C$68</definedName>
    <definedName name="soortengr2">'[2]41'!$C$29</definedName>
    <definedName name="soortengr4">'[2]5'!$K$29</definedName>
    <definedName name="soortengr8">'[2]5'!$L$29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7" i="18" l="1"/>
  <c r="AK27" i="18"/>
  <c r="AJ27" i="18"/>
  <c r="AI27" i="18"/>
  <c r="AH27" i="18"/>
  <c r="AG27" i="18"/>
  <c r="AF27" i="18"/>
  <c r="AE27" i="18"/>
  <c r="AD27" i="18"/>
  <c r="AC27" i="18"/>
  <c r="AB27" i="18"/>
  <c r="AA27" i="18"/>
  <c r="Z27" i="18"/>
  <c r="Y27" i="18"/>
  <c r="X27" i="18"/>
  <c r="W27" i="18"/>
  <c r="V27" i="18"/>
  <c r="U27" i="18"/>
  <c r="T27" i="18"/>
  <c r="S27" i="18"/>
  <c r="R27" i="18"/>
  <c r="Q27" i="18"/>
  <c r="P27" i="18"/>
  <c r="O27" i="18"/>
  <c r="N27" i="18"/>
  <c r="M27" i="18"/>
  <c r="L27" i="18"/>
  <c r="K27" i="18"/>
  <c r="J27" i="18"/>
  <c r="I27" i="18"/>
  <c r="H27" i="18"/>
  <c r="G27" i="18"/>
  <c r="F27" i="18"/>
  <c r="E27" i="18"/>
  <c r="AL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AL19" i="18"/>
  <c r="AK19" i="18"/>
  <c r="AJ19" i="18"/>
  <c r="AI19" i="18"/>
  <c r="AH19" i="18"/>
  <c r="AG19" i="18"/>
  <c r="AF19" i="18"/>
  <c r="AE19" i="18"/>
  <c r="AD19" i="18"/>
  <c r="AC19" i="18"/>
  <c r="AB19" i="18"/>
  <c r="AA19" i="18"/>
  <c r="Z19" i="18"/>
  <c r="Y19" i="18"/>
  <c r="X19" i="18"/>
  <c r="W19" i="18"/>
  <c r="V19" i="18"/>
  <c r="U19" i="18"/>
  <c r="T19" i="18"/>
  <c r="S19" i="18"/>
  <c r="R19" i="18"/>
  <c r="Q19" i="18"/>
  <c r="P19" i="18"/>
  <c r="O19" i="18"/>
  <c r="N19" i="18"/>
  <c r="M19" i="18"/>
  <c r="L19" i="18"/>
  <c r="K19" i="18"/>
  <c r="J19" i="18"/>
  <c r="I19" i="18"/>
  <c r="H19" i="18"/>
  <c r="G19" i="18"/>
  <c r="F19" i="18"/>
  <c r="E19" i="18"/>
  <c r="AL17" i="18"/>
  <c r="AK17" i="18"/>
  <c r="AJ17" i="18"/>
  <c r="AI17" i="18"/>
  <c r="AH17" i="18"/>
  <c r="AG17" i="18"/>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AL12" i="18"/>
  <c r="AK12" i="18"/>
  <c r="AJ12" i="18"/>
  <c r="AI12" i="18"/>
  <c r="AH12" i="18"/>
  <c r="AG12" i="18"/>
  <c r="AF12" i="18"/>
  <c r="AE12" i="18"/>
  <c r="AD12" i="18"/>
  <c r="AC12" i="18"/>
  <c r="AB12" i="18"/>
  <c r="AA12" i="18"/>
  <c r="Z12" i="18"/>
  <c r="Y12" i="18"/>
  <c r="X12" i="18"/>
  <c r="W12" i="18"/>
  <c r="V12" i="18"/>
  <c r="T12" i="18"/>
  <c r="S12" i="18"/>
  <c r="R12" i="18"/>
  <c r="Q12" i="18"/>
  <c r="P12" i="18"/>
  <c r="O12" i="18"/>
  <c r="N12" i="18"/>
  <c r="M12" i="18"/>
  <c r="L12" i="18"/>
  <c r="K12" i="18"/>
  <c r="J12" i="18"/>
  <c r="I12" i="18"/>
  <c r="G12" i="18"/>
  <c r="F12" i="18"/>
  <c r="AL9" i="18"/>
  <c r="AK9" i="18"/>
  <c r="AJ9" i="18"/>
  <c r="AI9" i="18"/>
  <c r="AH9" i="18"/>
  <c r="AG9" i="18"/>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E9" i="18"/>
  <c r="AL4" i="18"/>
  <c r="AK4" i="18"/>
  <c r="AJ4" i="18"/>
  <c r="AI4" i="18"/>
  <c r="AH4" i="18"/>
  <c r="AG4" i="18"/>
  <c r="AF4" i="18"/>
  <c r="AE4" i="18"/>
  <c r="AD4" i="18"/>
  <c r="AC4" i="18"/>
  <c r="AB4" i="18"/>
  <c r="AA4" i="18"/>
  <c r="Z4" i="18"/>
  <c r="Y4" i="18"/>
  <c r="X4" i="18"/>
  <c r="W4" i="18"/>
  <c r="U4" i="18"/>
  <c r="T4" i="18"/>
  <c r="S4" i="18"/>
  <c r="R4" i="18"/>
  <c r="Q4" i="18"/>
  <c r="P4" i="18"/>
  <c r="O4" i="18"/>
  <c r="N4" i="18"/>
  <c r="M4" i="18"/>
  <c r="L4" i="18"/>
  <c r="K4" i="18"/>
  <c r="J4" i="18"/>
  <c r="I4" i="18"/>
  <c r="H4" i="18"/>
  <c r="G4" i="18"/>
  <c r="F4" i="18"/>
  <c r="E4" i="18"/>
  <c r="V4" i="18"/>
  <c r="AL76" i="18"/>
  <c r="AK76" i="18"/>
  <c r="AJ76" i="18"/>
  <c r="AI76" i="18"/>
  <c r="AH76" i="18"/>
  <c r="AG76" i="18"/>
  <c r="AF76" i="18"/>
  <c r="AE76" i="18"/>
  <c r="AD76" i="18"/>
  <c r="AC76" i="18"/>
  <c r="AB76" i="18"/>
  <c r="AA76" i="18"/>
  <c r="Z76" i="18"/>
  <c r="Y76" i="18"/>
  <c r="X76" i="18"/>
  <c r="W76" i="18"/>
  <c r="V76" i="18"/>
  <c r="U76" i="18"/>
  <c r="T76" i="18"/>
  <c r="S76" i="18"/>
  <c r="R76" i="18"/>
  <c r="Q76" i="18"/>
  <c r="P76" i="18"/>
  <c r="O76" i="18"/>
  <c r="N76" i="18"/>
  <c r="M76" i="18"/>
  <c r="L76" i="18"/>
  <c r="K76" i="18"/>
  <c r="J76" i="18"/>
  <c r="I76" i="18"/>
  <c r="H76" i="18"/>
  <c r="G76" i="18"/>
  <c r="F76" i="18"/>
  <c r="E76" i="18"/>
  <c r="AL75" i="18"/>
  <c r="AK75" i="18"/>
  <c r="AJ75" i="18"/>
  <c r="AI75" i="18"/>
  <c r="AH75" i="18"/>
  <c r="AG75" i="18"/>
  <c r="AF75" i="18"/>
  <c r="AE75" i="18"/>
  <c r="AD75" i="18"/>
  <c r="AC75" i="18"/>
  <c r="AB75" i="18"/>
  <c r="AA75" i="18"/>
  <c r="Z75" i="18"/>
  <c r="Y75" i="18"/>
  <c r="X75" i="18"/>
  <c r="W75" i="18"/>
  <c r="V75" i="18"/>
  <c r="U75" i="18"/>
  <c r="T75" i="18"/>
  <c r="S75" i="18"/>
  <c r="R75" i="18"/>
  <c r="Q75" i="18"/>
  <c r="P75" i="18"/>
  <c r="O75" i="18"/>
  <c r="N75" i="18"/>
  <c r="M75" i="18"/>
  <c r="L75" i="18"/>
  <c r="K75" i="18"/>
  <c r="J75" i="18"/>
  <c r="I75" i="18"/>
  <c r="H75" i="18"/>
  <c r="G75" i="18"/>
  <c r="F75" i="18"/>
  <c r="E75" i="18"/>
  <c r="AL74" i="18"/>
  <c r="AK74" i="18"/>
  <c r="AJ74" i="18"/>
  <c r="AI74" i="18"/>
  <c r="AH74" i="18"/>
  <c r="AG74" i="18"/>
  <c r="AF74" i="18"/>
  <c r="AE74" i="18"/>
  <c r="AD74" i="18"/>
  <c r="AC74" i="18"/>
  <c r="AB74" i="18"/>
  <c r="AA74" i="18"/>
  <c r="Z74" i="18"/>
  <c r="Y74" i="18"/>
  <c r="X74" i="18"/>
  <c r="W74" i="18"/>
  <c r="V74" i="18"/>
  <c r="U74" i="18"/>
  <c r="T74" i="18"/>
  <c r="S74" i="18"/>
  <c r="R74" i="18"/>
  <c r="Q74" i="18"/>
  <c r="P74" i="18"/>
  <c r="O74" i="18"/>
  <c r="N74" i="18"/>
  <c r="M74" i="18"/>
  <c r="L74" i="18"/>
  <c r="K74" i="18"/>
  <c r="J74" i="18"/>
  <c r="I74" i="18"/>
  <c r="H74" i="18"/>
  <c r="G74" i="18"/>
  <c r="F74" i="18"/>
  <c r="E74" i="18"/>
  <c r="AL73" i="18"/>
  <c r="AK73" i="18"/>
  <c r="AJ73" i="18"/>
  <c r="AI73" i="18"/>
  <c r="AH73" i="18"/>
  <c r="AG73" i="18"/>
  <c r="AF73" i="18"/>
  <c r="AE73" i="18"/>
  <c r="AD73" i="18"/>
  <c r="AC73" i="18"/>
  <c r="AB73" i="18"/>
  <c r="AA73" i="18"/>
  <c r="Z73" i="18"/>
  <c r="Y73" i="18"/>
  <c r="X73" i="18"/>
  <c r="W73" i="18"/>
  <c r="V73" i="18"/>
  <c r="U73" i="18"/>
  <c r="T73" i="18"/>
  <c r="S73" i="18"/>
  <c r="R73" i="18"/>
  <c r="Q73" i="18"/>
  <c r="P73" i="18"/>
  <c r="O73" i="18"/>
  <c r="N73" i="18"/>
  <c r="M73" i="18"/>
  <c r="L73" i="18"/>
  <c r="K73" i="18"/>
  <c r="J73" i="18"/>
  <c r="I73" i="18"/>
  <c r="H73" i="18"/>
  <c r="G73" i="18"/>
  <c r="F73" i="18"/>
  <c r="E73" i="18"/>
  <c r="AL72" i="18"/>
  <c r="AK72" i="18"/>
  <c r="AJ72" i="18"/>
  <c r="AI72" i="18"/>
  <c r="AH72" i="18"/>
  <c r="AG72" i="18"/>
  <c r="AF72" i="18"/>
  <c r="AE72" i="18"/>
  <c r="AD72" i="18"/>
  <c r="AC72" i="18"/>
  <c r="AB72" i="18"/>
  <c r="AA72" i="18"/>
  <c r="Z72" i="18"/>
  <c r="Y72" i="18"/>
  <c r="X72" i="18"/>
  <c r="W72" i="18"/>
  <c r="V72" i="18"/>
  <c r="U72" i="18"/>
  <c r="T72" i="18"/>
  <c r="S72" i="18"/>
  <c r="R72" i="18"/>
  <c r="Q72" i="18"/>
  <c r="P72" i="18"/>
  <c r="O72" i="18"/>
  <c r="N72" i="18"/>
  <c r="M72" i="18"/>
  <c r="L72" i="18"/>
  <c r="K72" i="18"/>
  <c r="J72" i="18"/>
  <c r="I72" i="18"/>
  <c r="H72" i="18"/>
  <c r="G72" i="18"/>
  <c r="F72" i="18"/>
  <c r="E72" i="18"/>
  <c r="AL71" i="18"/>
  <c r="AK71" i="18"/>
  <c r="AJ71" i="18"/>
  <c r="AI71" i="18"/>
  <c r="AH71" i="18"/>
  <c r="AG71" i="18"/>
  <c r="AF71" i="18"/>
  <c r="AE71" i="18"/>
  <c r="AD71" i="18"/>
  <c r="AC71" i="18"/>
  <c r="AB71" i="18"/>
  <c r="AA71" i="18"/>
  <c r="Z71" i="18"/>
  <c r="Y71" i="18"/>
  <c r="X71" i="18"/>
  <c r="W71" i="18"/>
  <c r="V71" i="18"/>
  <c r="U71" i="18"/>
  <c r="T71" i="18"/>
  <c r="S71" i="18"/>
  <c r="R71" i="18"/>
  <c r="Q71" i="18"/>
  <c r="P71" i="18"/>
  <c r="O71" i="18"/>
  <c r="N71" i="18"/>
  <c r="M71" i="18"/>
  <c r="L71" i="18"/>
  <c r="K71" i="18"/>
  <c r="J71" i="18"/>
  <c r="I71" i="18"/>
  <c r="H71" i="18"/>
  <c r="G71" i="18"/>
  <c r="F71" i="18"/>
  <c r="E71" i="18"/>
  <c r="AL70" i="18"/>
  <c r="AK70" i="18"/>
  <c r="AJ70" i="18"/>
  <c r="AI70" i="18"/>
  <c r="AH70" i="18"/>
  <c r="AG70" i="18"/>
  <c r="AF70" i="18"/>
  <c r="AE70" i="18"/>
  <c r="AD70" i="18"/>
  <c r="AC70" i="18"/>
  <c r="AB70" i="18"/>
  <c r="AA70" i="18"/>
  <c r="Z70" i="18"/>
  <c r="Y70" i="18"/>
  <c r="X70" i="18"/>
  <c r="W70" i="18"/>
  <c r="V70" i="18"/>
  <c r="U70" i="18"/>
  <c r="T70" i="18"/>
  <c r="S70" i="18"/>
  <c r="R70" i="18"/>
  <c r="Q70" i="18"/>
  <c r="P70" i="18"/>
  <c r="O70" i="18"/>
  <c r="N70" i="18"/>
  <c r="M70" i="18"/>
  <c r="L70" i="18"/>
  <c r="K70" i="18"/>
  <c r="J70" i="18"/>
  <c r="I70" i="18"/>
  <c r="H70" i="18"/>
  <c r="G70" i="18"/>
  <c r="F70" i="18"/>
  <c r="E70" i="18"/>
  <c r="AL69" i="18"/>
  <c r="AK69" i="18"/>
  <c r="AJ69" i="18"/>
  <c r="AI69" i="18"/>
  <c r="AH69" i="18"/>
  <c r="AG69" i="18"/>
  <c r="AF69" i="18"/>
  <c r="AE69" i="18"/>
  <c r="AD69" i="18"/>
  <c r="AC69" i="18"/>
  <c r="AB69" i="18"/>
  <c r="AA69" i="18"/>
  <c r="Z69" i="18"/>
  <c r="Y69" i="18"/>
  <c r="X69" i="18"/>
  <c r="W69" i="18"/>
  <c r="V69" i="18"/>
  <c r="U69" i="18"/>
  <c r="T69" i="18"/>
  <c r="S69" i="18"/>
  <c r="R69" i="18"/>
  <c r="Q69" i="18"/>
  <c r="P69" i="18"/>
  <c r="O69" i="18"/>
  <c r="N69" i="18"/>
  <c r="M69" i="18"/>
  <c r="L69" i="18"/>
  <c r="K69" i="18"/>
  <c r="J69" i="18"/>
  <c r="I69" i="18"/>
  <c r="H69" i="18"/>
  <c r="G69" i="18"/>
  <c r="F69" i="18"/>
  <c r="E69" i="18"/>
  <c r="AL68" i="18"/>
  <c r="AK68" i="18"/>
  <c r="AJ68" i="18"/>
  <c r="AI68" i="18"/>
  <c r="AH68" i="18"/>
  <c r="AG68" i="18"/>
  <c r="AF68" i="18"/>
  <c r="AE68" i="18"/>
  <c r="AD68" i="18"/>
  <c r="AC68" i="18"/>
  <c r="AB68" i="18"/>
  <c r="AA68" i="18"/>
  <c r="Z68" i="18"/>
  <c r="Y68" i="18"/>
  <c r="X68" i="18"/>
  <c r="W68" i="18"/>
  <c r="V68" i="18"/>
  <c r="U68" i="18"/>
  <c r="T68" i="18"/>
  <c r="S68" i="18"/>
  <c r="R68" i="18"/>
  <c r="Q68" i="18"/>
  <c r="P68" i="18"/>
  <c r="O68" i="18"/>
  <c r="N68" i="18"/>
  <c r="M68" i="18"/>
  <c r="L68" i="18"/>
  <c r="K68" i="18"/>
  <c r="J68" i="18"/>
  <c r="I68" i="18"/>
  <c r="H68" i="18"/>
  <c r="G68" i="18"/>
  <c r="F68" i="18"/>
  <c r="E68" i="18"/>
  <c r="AL67" i="18"/>
  <c r="AK67" i="18"/>
  <c r="AJ67" i="18"/>
  <c r="AI67" i="18"/>
  <c r="AH67" i="18"/>
  <c r="AG67" i="18"/>
  <c r="AF67" i="18"/>
  <c r="AE67" i="18"/>
  <c r="AD67" i="18"/>
  <c r="AC67" i="18"/>
  <c r="AB67" i="18"/>
  <c r="AA67" i="18"/>
  <c r="Z67" i="18"/>
  <c r="Y67" i="18"/>
  <c r="X67" i="18"/>
  <c r="W67" i="18"/>
  <c r="V67" i="18"/>
  <c r="U67" i="18"/>
  <c r="T67" i="18"/>
  <c r="S67" i="18"/>
  <c r="R67" i="18"/>
  <c r="Q67" i="18"/>
  <c r="P67" i="18"/>
  <c r="O67" i="18"/>
  <c r="N67" i="18"/>
  <c r="M67" i="18"/>
  <c r="L67" i="18"/>
  <c r="K67" i="18"/>
  <c r="J67" i="18"/>
  <c r="I67" i="18"/>
  <c r="H67" i="18"/>
  <c r="G67" i="18"/>
  <c r="F67" i="18"/>
  <c r="E67" i="18"/>
  <c r="AL66" i="18"/>
  <c r="AK66" i="18"/>
  <c r="AJ66" i="18"/>
  <c r="AI66" i="18"/>
  <c r="AH66" i="18"/>
  <c r="AG66" i="18"/>
  <c r="AF66" i="18"/>
  <c r="AE66" i="18"/>
  <c r="AD66" i="18"/>
  <c r="AC66" i="18"/>
  <c r="AB66" i="18"/>
  <c r="AA66" i="18"/>
  <c r="Z66" i="18"/>
  <c r="Y66" i="18"/>
  <c r="X66" i="18"/>
  <c r="W66" i="18"/>
  <c r="V66" i="18"/>
  <c r="U66" i="18"/>
  <c r="T66" i="18"/>
  <c r="S66" i="18"/>
  <c r="R66" i="18"/>
  <c r="Q66" i="18"/>
  <c r="P66" i="18"/>
  <c r="O66" i="18"/>
  <c r="N66" i="18"/>
  <c r="M66" i="18"/>
  <c r="L66" i="18"/>
  <c r="K66" i="18"/>
  <c r="J66" i="18"/>
  <c r="I66" i="18"/>
  <c r="H66" i="18"/>
  <c r="G66" i="18"/>
  <c r="F66" i="18"/>
  <c r="E66" i="18"/>
  <c r="AL65" i="18"/>
  <c r="AK65" i="18"/>
  <c r="AJ65" i="18"/>
  <c r="AI65" i="18"/>
  <c r="AH65" i="18"/>
  <c r="AG65" i="18"/>
  <c r="AF65" i="18"/>
  <c r="AE65" i="18"/>
  <c r="AD65" i="18"/>
  <c r="AC65" i="18"/>
  <c r="AB65" i="18"/>
  <c r="AA65" i="18"/>
  <c r="Z65" i="18"/>
  <c r="Y65" i="18"/>
  <c r="X65" i="18"/>
  <c r="W65" i="18"/>
  <c r="V65" i="18"/>
  <c r="U65" i="18"/>
  <c r="T65" i="18"/>
  <c r="S65" i="18"/>
  <c r="R65" i="18"/>
  <c r="Q65" i="18"/>
  <c r="P65" i="18"/>
  <c r="O65" i="18"/>
  <c r="N65" i="18"/>
  <c r="M65" i="18"/>
  <c r="L65" i="18"/>
  <c r="K65" i="18"/>
  <c r="J65" i="18"/>
  <c r="I65" i="18"/>
  <c r="H65" i="18"/>
  <c r="G65" i="18"/>
  <c r="F65" i="18"/>
  <c r="E65" i="18"/>
  <c r="AL3" i="18"/>
  <c r="AK3" i="18"/>
  <c r="AJ3" i="18"/>
  <c r="AI3" i="18"/>
  <c r="AH3" i="18"/>
  <c r="AG3" i="18"/>
  <c r="AF3" i="18"/>
  <c r="AE3" i="18"/>
  <c r="AD3" i="18"/>
  <c r="AC3" i="18"/>
  <c r="AB3" i="18"/>
  <c r="AA3" i="18"/>
  <c r="Z3" i="18"/>
  <c r="Y3" i="18"/>
  <c r="X3" i="18"/>
  <c r="W3" i="18"/>
  <c r="V3" i="18"/>
  <c r="U3" i="18"/>
  <c r="T3" i="18"/>
  <c r="S3" i="18"/>
  <c r="R3" i="18"/>
  <c r="Q3" i="18"/>
  <c r="P3" i="18"/>
  <c r="O3" i="18"/>
  <c r="N3" i="18"/>
  <c r="M3" i="18"/>
  <c r="L3" i="18"/>
  <c r="K3" i="18"/>
  <c r="J3" i="18"/>
  <c r="I3" i="18"/>
  <c r="H3" i="18"/>
  <c r="G3" i="18"/>
  <c r="F3" i="18"/>
  <c r="E3" i="18"/>
  <c r="AH2" i="18"/>
  <c r="AH79" i="18" s="1"/>
  <c r="G2" i="18"/>
  <c r="F2" i="18"/>
  <c r="E2" i="18"/>
  <c r="AL56" i="18" l="1"/>
  <c r="AL58" i="18"/>
  <c r="AL60" i="18"/>
  <c r="AL55" i="18"/>
  <c r="AL57" i="18"/>
  <c r="A5" i="13" l="1"/>
  <c r="A6" i="13" s="1"/>
  <c r="A7" i="13" s="1"/>
  <c r="A8" i="13" s="1"/>
  <c r="A9" i="13" s="1"/>
  <c r="A10" i="13" s="1"/>
  <c r="A11" i="13" s="1"/>
  <c r="A12" i="13" s="1"/>
  <c r="A13" i="13" s="1"/>
  <c r="A14" i="13" s="1"/>
  <c r="A15" i="13" s="1"/>
  <c r="A17" i="13" s="1"/>
  <c r="A18" i="13" s="1"/>
  <c r="A19" i="13" s="1"/>
  <c r="A20" i="13" s="1"/>
  <c r="A22" i="13" s="1"/>
  <c r="A24" i="13" s="1"/>
  <c r="A25" i="13" s="1"/>
  <c r="A26" i="13" s="1"/>
  <c r="A28" i="13" s="1"/>
  <c r="A29" i="13" s="1"/>
  <c r="A30" i="13" s="1"/>
  <c r="A31" i="13" s="1"/>
  <c r="A33" i="13" s="1"/>
  <c r="A4" i="13"/>
  <c r="AI55" i="18" l="1"/>
  <c r="AI60" i="18"/>
  <c r="AJ58" i="18"/>
  <c r="AK55" i="18"/>
  <c r="AK57" i="18"/>
  <c r="AI56" i="18"/>
  <c r="AI58" i="18"/>
  <c r="AJ55" i="18"/>
  <c r="AJ57" i="18"/>
  <c r="AJ60" i="18"/>
  <c r="AK56" i="18"/>
  <c r="AK58" i="18"/>
  <c r="AI57" i="18"/>
  <c r="AJ56" i="18"/>
  <c r="AK60" i="18"/>
  <c r="AG56" i="18" l="1"/>
  <c r="AG55" i="18"/>
  <c r="AG57" i="18"/>
  <c r="AG60" i="18"/>
  <c r="AH58" i="18"/>
  <c r="AH56" i="18"/>
  <c r="AG58" i="18"/>
  <c r="AH60" i="18"/>
  <c r="AH57" i="18"/>
  <c r="AH55" i="18"/>
  <c r="AI2" i="18"/>
  <c r="AF55" i="18" l="1"/>
  <c r="AE58" i="18"/>
  <c r="AD60" i="18"/>
  <c r="AF60" i="18"/>
  <c r="AD55" i="18"/>
  <c r="AE56" i="18"/>
  <c r="AD57" i="18"/>
  <c r="AF57" i="18"/>
  <c r="AE55" i="18"/>
  <c r="AD56" i="18"/>
  <c r="AF56" i="18"/>
  <c r="AE57" i="18"/>
  <c r="AD58" i="18"/>
  <c r="AF58" i="18"/>
  <c r="AE60" i="18"/>
  <c r="AJ2" i="18"/>
  <c r="AK2" i="18" l="1"/>
  <c r="AL2" i="18" l="1"/>
  <c r="F60" i="18" l="1"/>
  <c r="H60" i="18"/>
  <c r="L60" i="18"/>
  <c r="Q60" i="18"/>
  <c r="P60" i="18"/>
  <c r="U60" i="18"/>
  <c r="Y60" i="18"/>
  <c r="AA60" i="18"/>
  <c r="AC60" i="18"/>
  <c r="J60" i="18"/>
  <c r="N60" i="18"/>
  <c r="S60" i="18"/>
  <c r="W60" i="18"/>
  <c r="E60" i="18"/>
  <c r="G60" i="18"/>
  <c r="I60" i="18"/>
  <c r="K60" i="18"/>
  <c r="M60" i="18"/>
  <c r="O60" i="18"/>
  <c r="R60" i="18"/>
  <c r="T60" i="18"/>
  <c r="V60" i="18"/>
  <c r="X60" i="18"/>
  <c r="Z60" i="18"/>
  <c r="AB60" i="18"/>
  <c r="G55" i="18" l="1"/>
  <c r="I55" i="18"/>
  <c r="K55" i="18"/>
  <c r="M55" i="18"/>
  <c r="O55" i="18"/>
  <c r="R55" i="18"/>
  <c r="T55" i="18"/>
  <c r="U55" i="18"/>
  <c r="W55" i="18"/>
  <c r="Y55" i="18"/>
  <c r="AA55" i="18"/>
  <c r="AC55" i="18"/>
  <c r="F56" i="18"/>
  <c r="H56" i="18"/>
  <c r="J56" i="18"/>
  <c r="L56" i="18"/>
  <c r="Q56" i="18"/>
  <c r="P56" i="18"/>
  <c r="S56" i="18"/>
  <c r="V56" i="18"/>
  <c r="X56" i="18"/>
  <c r="Z56" i="18"/>
  <c r="AB56" i="18"/>
  <c r="E57" i="18"/>
  <c r="G57" i="18"/>
  <c r="I57" i="18"/>
  <c r="K57" i="18"/>
  <c r="M57" i="18"/>
  <c r="O57" i="18"/>
  <c r="R57" i="18"/>
  <c r="T57" i="18"/>
  <c r="U57" i="18"/>
  <c r="W57" i="18"/>
  <c r="Y57" i="18"/>
  <c r="AA57" i="18"/>
  <c r="AC57" i="18"/>
  <c r="F58" i="18"/>
  <c r="H58" i="18"/>
  <c r="J58" i="18"/>
  <c r="L58" i="18"/>
  <c r="O58" i="18"/>
  <c r="R58" i="18"/>
  <c r="T58" i="18"/>
  <c r="U58" i="18"/>
  <c r="W58" i="18"/>
  <c r="Y58" i="18"/>
  <c r="AA58" i="18"/>
  <c r="AC58" i="18"/>
  <c r="N57" i="18"/>
  <c r="E55" i="18"/>
  <c r="N56" i="18"/>
  <c r="F55" i="18"/>
  <c r="H55" i="18"/>
  <c r="J55" i="18"/>
  <c r="L55" i="18"/>
  <c r="Q55" i="18"/>
  <c r="P55" i="18"/>
  <c r="S55" i="18"/>
  <c r="V55" i="18"/>
  <c r="X55" i="18"/>
  <c r="Z55" i="18"/>
  <c r="AB55" i="18"/>
  <c r="E56" i="18"/>
  <c r="G56" i="18"/>
  <c r="I56" i="18"/>
  <c r="K56" i="18"/>
  <c r="M56" i="18"/>
  <c r="O56" i="18"/>
  <c r="R56" i="18"/>
  <c r="T56" i="18"/>
  <c r="U56" i="18"/>
  <c r="W56" i="18"/>
  <c r="Y56" i="18"/>
  <c r="AA56" i="18"/>
  <c r="AC56" i="18"/>
  <c r="F57" i="18"/>
  <c r="H57" i="18"/>
  <c r="J57" i="18"/>
  <c r="L57" i="18"/>
  <c r="Q57" i="18"/>
  <c r="P57" i="18"/>
  <c r="S57" i="18"/>
  <c r="V57" i="18"/>
  <c r="X57" i="18"/>
  <c r="Z57" i="18"/>
  <c r="AB57" i="18"/>
  <c r="E58" i="18"/>
  <c r="G58" i="18"/>
  <c r="I58" i="18"/>
  <c r="K58" i="18"/>
  <c r="M58" i="18"/>
  <c r="N58" i="18"/>
  <c r="Q58" i="18"/>
  <c r="P58" i="18"/>
  <c r="S58" i="18"/>
  <c r="V58" i="18"/>
  <c r="X58" i="18"/>
  <c r="Z58" i="18"/>
  <c r="AB58" i="18"/>
  <c r="BF4" i="5"/>
  <c r="BE4" i="5"/>
  <c r="BD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F3" i="5"/>
  <c r="E3" i="5"/>
  <c r="D3" i="5"/>
  <c r="AE33" i="4" l="1"/>
  <c r="AE32" i="4"/>
  <c r="AF30" i="4"/>
  <c r="AE30" i="4"/>
  <c r="AD30" i="4"/>
  <c r="AF29" i="4"/>
  <c r="AE29" i="4"/>
  <c r="AD29" i="4"/>
  <c r="AG27" i="4"/>
  <c r="AF27" i="4"/>
  <c r="AG26" i="4"/>
  <c r="AF26" i="4"/>
  <c r="R26" i="4"/>
  <c r="AG25" i="4"/>
  <c r="AD24" i="4"/>
  <c r="AD23" i="4"/>
  <c r="AE22" i="4"/>
  <c r="AD22" i="4"/>
  <c r="AF21" i="4"/>
  <c r="AD21" i="4"/>
  <c r="AE20" i="4"/>
  <c r="AD20" i="4"/>
  <c r="AF19" i="4"/>
  <c r="AE19" i="4"/>
  <c r="AD19" i="4"/>
  <c r="J19" i="4"/>
  <c r="B17" i="4"/>
  <c r="B18" i="4" s="1"/>
  <c r="B19" i="4" s="1"/>
  <c r="B20" i="4" s="1"/>
  <c r="B21" i="4" s="1"/>
  <c r="B22" i="4" s="1"/>
  <c r="B23" i="4" s="1"/>
  <c r="B24" i="4" s="1"/>
  <c r="B25" i="4" s="1"/>
  <c r="B26" i="4" s="1"/>
  <c r="B27" i="4" s="1"/>
  <c r="B16" i="4"/>
  <c r="J15" i="4"/>
  <c r="J16" i="4" s="1"/>
  <c r="AG14" i="4"/>
  <c r="AF14" i="4"/>
  <c r="AE14" i="4"/>
  <c r="AD14" i="4"/>
  <c r="AE12" i="4"/>
  <c r="AD11" i="4"/>
  <c r="AG10" i="4"/>
  <c r="AF10" i="4"/>
  <c r="AE10" i="4"/>
  <c r="AD10" i="4"/>
  <c r="AE9" i="4"/>
  <c r="AD9" i="4"/>
  <c r="AE8" i="4"/>
  <c r="AD8" i="4"/>
  <c r="AC8" i="4"/>
  <c r="AD7" i="4"/>
  <c r="AD6" i="4"/>
  <c r="C5" i="4"/>
  <c r="C6" i="4" s="1"/>
  <c r="C7" i="4" s="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B5" i="4"/>
  <c r="B6" i="4" s="1"/>
  <c r="B7" i="4" s="1"/>
  <c r="B8" i="4" s="1"/>
  <c r="B9" i="4" s="1"/>
  <c r="B10" i="4" s="1"/>
  <c r="B11" i="4" s="1"/>
  <c r="B12" i="4" s="1"/>
  <c r="B13" i="4" s="1"/>
  <c r="B14" i="4" s="1"/>
  <c r="AD4" i="4"/>
  <c r="N55" i="18" l="1"/>
  <c r="H2" i="18" l="1"/>
  <c r="G3" i="5"/>
  <c r="I2" i="18" l="1"/>
  <c r="H3" i="5"/>
  <c r="J2" i="18" l="1"/>
  <c r="I3" i="5"/>
  <c r="K2" i="18" l="1"/>
  <c r="J3" i="5"/>
  <c r="L2" i="18" l="1"/>
  <c r="K3" i="5"/>
  <c r="M2" i="18" l="1"/>
  <c r="L3" i="5" l="1"/>
  <c r="M3" i="5"/>
  <c r="N3" i="5"/>
  <c r="O3" i="5" l="1"/>
  <c r="N2" i="18" l="1"/>
  <c r="P3" i="5"/>
  <c r="O2" i="18" l="1"/>
  <c r="Q3" i="5"/>
  <c r="P2" i="18" l="1"/>
  <c r="R3" i="5"/>
  <c r="S2" i="18" l="1"/>
  <c r="Q2" i="18"/>
  <c r="R2" i="18"/>
  <c r="S3" i="5"/>
  <c r="T3" i="5" l="1"/>
  <c r="T2" i="18" l="1"/>
  <c r="U3" i="5"/>
  <c r="V2" i="18" l="1"/>
  <c r="U2" i="18"/>
  <c r="X3" i="5"/>
  <c r="V3" i="5"/>
  <c r="W3" i="5"/>
  <c r="Y3" i="5"/>
  <c r="W2" i="18" l="1"/>
  <c r="Z3" i="5"/>
  <c r="X2" i="18" l="1"/>
  <c r="AA3" i="5"/>
  <c r="Y2" i="18" l="1"/>
  <c r="AB3" i="5"/>
  <c r="Z2" i="18" l="1"/>
  <c r="AC3" i="5"/>
  <c r="AA2" i="18" l="1"/>
  <c r="AA79" i="18" s="1"/>
  <c r="AD3" i="5"/>
  <c r="AE3" i="5" l="1"/>
  <c r="AB2" i="18" l="1"/>
  <c r="AB79" i="18" s="1"/>
  <c r="AF3" i="5"/>
  <c r="AC2" i="18" l="1"/>
  <c r="AC79" i="18" s="1"/>
  <c r="AG3" i="5"/>
  <c r="AE2" i="18" l="1"/>
  <c r="AE79" i="18" s="1"/>
  <c r="AD2" i="18"/>
  <c r="AD79" i="18" s="1"/>
  <c r="AH3" i="5"/>
  <c r="AF2" i="18" l="1"/>
  <c r="AF79" i="18" s="1"/>
  <c r="AG2" i="18" l="1"/>
  <c r="AG7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Vianne Goyarts</author>
  </authors>
  <commentList>
    <comment ref="A8" authorId="0" shapeId="0" xr:uid="{6898E5F6-D59B-4EBB-80CF-9CBD8320F589}">
      <text>
        <r>
          <rPr>
            <b/>
            <sz val="9"/>
            <color indexed="81"/>
            <rFont val="Tahoma"/>
            <family val="2"/>
          </rPr>
          <t>Vianne Goyarts:</t>
        </r>
        <r>
          <rPr>
            <sz val="9"/>
            <color indexed="81"/>
            <rFont val="Tahoma"/>
            <family val="2"/>
          </rPr>
          <t xml:space="preserve">
we  hebben maar heel weinig maatregelen die nu linken aan klimaatadaptatie… lijst nog aanvullen op dit punt?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Vianne Goyarts</author>
  </authors>
  <commentList>
    <comment ref="A8" authorId="0" shapeId="0" xr:uid="{97EAFF8A-B083-4CDA-B7FC-D10475D58891}">
      <text>
        <r>
          <rPr>
            <b/>
            <sz val="9"/>
            <color indexed="81"/>
            <rFont val="Tahoma"/>
            <family val="2"/>
          </rPr>
          <t>Vianne Goyarts:</t>
        </r>
        <r>
          <rPr>
            <sz val="9"/>
            <color indexed="81"/>
            <rFont val="Tahoma"/>
            <family val="2"/>
          </rPr>
          <t xml:space="preserve">
we  hebben maar heel weinig maatregelen die nu linken aan klimaatadaptatie… lijst nog aanvullen op dit punt?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tc={4E8ABD49-877F-4839-B3D5-91F1A8839FA1}</author>
    <author>tc={3D06F0F6-3F67-4A75-A3DB-B16EB0CB30BA}</author>
    <author>Noortje Daamen</author>
    <author>tc={D3824F07-9B0D-4BC3-BEB4-D85D02ABAD95}</author>
  </authors>
  <commentList>
    <comment ref="AB3" authorId="0" shapeId="0" xr:uid="{4E8ABD49-877F-4839-B3D5-91F1A8839FA1}">
      <text>
        <t>[Opmerkingenthread]
U kunt deze opmerkingenthread lezen in uw versie van Excel. Eventuele wijzigingen aan de thread gaan echter verloren als het bestand wordt geopend in een nieuwere versie van Excel. Meer informatie: https://go.microsoft.com/fwlink/?linkid=870924
Opmerking:
    'het' grond</t>
      </text>
    </comment>
    <comment ref="V7" authorId="1" shapeId="0" xr:uid="{3D06F0F6-3F67-4A75-A3DB-B16EB0CB30BA}">
      <text>
        <t>[Opmerkingenthread]
U kunt deze opmerkingenthread lezen in uw versie van Excel. Eventuele wijzigingen aan de thread gaan echter verloren als het bestand wordt geopend in een nieuwere versie van Excel. Meer informatie: https://go.microsoft.com/fwlink/?linkid=870924
Opmerking:
    Zou schonen niet ook van belang kunnen zijn om pieken op te vangen?</t>
      </text>
    </comment>
    <comment ref="L18" authorId="2" shapeId="0" xr:uid="{BAF070D2-BAAE-4442-AAC6-5DFDAA7C04A9}">
      <text>
        <r>
          <rPr>
            <b/>
            <sz val="9"/>
            <color indexed="81"/>
            <rFont val="Tahoma"/>
            <family val="2"/>
          </rPr>
          <t>bv vanggewassen</t>
        </r>
      </text>
    </comment>
    <comment ref="O18" authorId="2" shapeId="0" xr:uid="{40F2E502-A702-4092-B6BD-AF90AE8CA114}">
      <text>
        <r>
          <rPr>
            <sz val="9"/>
            <color indexed="81"/>
            <rFont val="Tahoma"/>
            <family val="2"/>
          </rPr>
          <t xml:space="preserve">mits geen mest wordt gebruikt
</t>
        </r>
      </text>
    </comment>
    <comment ref="C20" authorId="3" shapeId="0" xr:uid="{D3824F07-9B0D-4BC3-BEB4-D85D02ABAD95}">
      <text>
        <t>[Opmerkingenthread]
U kunt deze opmerkingenthread lezen in uw versie van Excel. Eventuele wijzigingen aan de thread gaan echter verloren als het bestand wordt geopend in een nieuwere versie van Excel. Meer informatie: https://go.microsoft.com/fwlink/?linkid=870924
Opmerking:
    'perceel' toegevoegd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Schreuder</author>
  </authors>
  <commentList>
    <comment ref="J15" authorId="0" shapeId="0" xr:uid="{1A44678E-6B3B-4C79-9555-9F045A726330}">
      <text>
        <r>
          <rPr>
            <b/>
            <sz val="8"/>
            <color indexed="81"/>
            <rFont val="Tahoma"/>
            <family val="2"/>
          </rPr>
          <t>Schreuder:</t>
        </r>
        <r>
          <rPr>
            <sz val="8"/>
            <color indexed="81"/>
            <rFont val="Tahoma"/>
            <family val="2"/>
          </rPr>
          <t xml:space="preserve">
12,13,14 worden altijd in combinatie met 9 toegepast. Neemt niet weg dat ze evt ook via de achter deur kunnen.</t>
        </r>
      </text>
    </comment>
    <comment ref="J16" authorId="0" shapeId="0" xr:uid="{C5A71E96-0485-4272-97CD-B4D99BBB42AD}">
      <text>
        <r>
          <rPr>
            <b/>
            <sz val="8"/>
            <color indexed="81"/>
            <rFont val="Tahoma"/>
            <family val="2"/>
          </rPr>
          <t>Schreuder:</t>
        </r>
        <r>
          <rPr>
            <sz val="8"/>
            <color indexed="81"/>
            <rFont val="Tahoma"/>
            <family val="2"/>
          </rPr>
          <t xml:space="preserve">
12,13,14 worden altijd in combinatie met 9 toegepast. Neemt niet weg dat ze evt ook via de achter deur kunnen.</t>
        </r>
      </text>
    </comment>
    <comment ref="J20" authorId="0" shapeId="0" xr:uid="{D32EDBCF-3485-441A-AA66-B94A641C02F4}">
      <text>
        <r>
          <rPr>
            <b/>
            <sz val="8"/>
            <color indexed="81"/>
            <rFont val="Tahoma"/>
            <family val="2"/>
          </rPr>
          <t>Schreuder:</t>
        </r>
        <r>
          <rPr>
            <sz val="8"/>
            <color indexed="81"/>
            <rFont val="Tahoma"/>
            <family val="2"/>
          </rPr>
          <t xml:space="preserve">
Antoinette: Nu raster is weggevallen is het niet duidelijk hoe deze vergoeding bedoeld is?
Remco: volgens mij is het raster nietweggevallen
</t>
        </r>
      </text>
    </comment>
    <comment ref="G29" authorId="0" shapeId="0" xr:uid="{664389EA-CBE8-4475-A60F-33AE6B50DDB4}">
      <text>
        <r>
          <rPr>
            <b/>
            <sz val="8"/>
            <color indexed="81"/>
            <rFont val="Tahoma"/>
            <family val="2"/>
          </rPr>
          <t>Schreuder:</t>
        </r>
        <r>
          <rPr>
            <sz val="8"/>
            <color indexed="81"/>
            <rFont val="Tahoma"/>
            <family val="2"/>
          </rPr>
          <t xml:space="preserve">
reken 20 m rand in voor opp</t>
        </r>
      </text>
    </comment>
  </commentList>
</comments>
</file>

<file path=xl/sharedStrings.xml><?xml version="1.0" encoding="utf-8"?>
<sst xmlns="http://schemas.openxmlformats.org/spreadsheetml/2006/main" count="2396" uniqueCount="711">
  <si>
    <t>R.12</t>
  </si>
  <si>
    <t>R.13</t>
  </si>
  <si>
    <t>R.14</t>
  </si>
  <si>
    <t>R.15</t>
  </si>
  <si>
    <t>R.16</t>
  </si>
  <si>
    <t>R 17</t>
  </si>
  <si>
    <t xml:space="preserve">R.18 </t>
  </si>
  <si>
    <t xml:space="preserve">R.19 </t>
  </si>
  <si>
    <t xml:space="preserve">R.20 </t>
  </si>
  <si>
    <t xml:space="preserve">R.21 </t>
  </si>
  <si>
    <t xml:space="preserve">R.22 </t>
  </si>
  <si>
    <t xml:space="preserve">R.23 </t>
  </si>
  <si>
    <t xml:space="preserve">R.24 </t>
  </si>
  <si>
    <t xml:space="preserve">R.25 </t>
  </si>
  <si>
    <t>R.26</t>
  </si>
  <si>
    <t xml:space="preserve">R.27 </t>
  </si>
  <si>
    <t xml:space="preserve">R.28 </t>
  </si>
  <si>
    <t xml:space="preserve">R.29 </t>
  </si>
  <si>
    <t>Aanpassing aan klimaatverandering:</t>
  </si>
  <si>
    <t>Verlaging van emissies in de veehouderijsector:</t>
  </si>
  <si>
    <t>Koolstofopslag in bodems en biomassa:</t>
  </si>
  <si>
    <t>Groene energie uit land- en bosbouw:</t>
  </si>
  <si>
    <t>Verbetering van de energie-efficiëntie:</t>
  </si>
  <si>
    <t>Bebost land Areaal met steun voor bebossing en de aanleg van beboste gronden, met inbegrip van boslandbouw</t>
  </si>
  <si>
    <t xml:space="preserve">Verbetering van bodems: </t>
  </si>
  <si>
    <t xml:space="preserve">Verbetering van de luchtkwaliteit:  </t>
  </si>
  <si>
    <t xml:space="preserve">Bescherming van de waterkwaliteit: </t>
  </si>
  <si>
    <t xml:space="preserve">Duurzaam nutriëntenbeheer: </t>
  </si>
  <si>
    <t>Duurzaam watergebruik: Aandeel geïrrigeerd land vallend onder verbintenissen om de waterbalans te verbeteren</t>
  </si>
  <si>
    <t xml:space="preserve">Milieu-/klimaatgerelateerde prestaties door investering: </t>
  </si>
  <si>
    <t>Milieu/klimaatprestaties door kennis:</t>
  </si>
  <si>
    <t>Ondersteuning van duurzaam bosbeheer:</t>
  </si>
  <si>
    <t>Bescherming van bosecosystemen:</t>
  </si>
  <si>
    <t>Instandhouding van habitats en soorten:</t>
  </si>
  <si>
    <t>Ondersteuning van Natura 2000:</t>
  </si>
  <si>
    <t>Behoud van landschapselementen:</t>
  </si>
  <si>
    <t>Begrenzing</t>
  </si>
  <si>
    <t>Beheerdoel/sturingsfunctie beheer</t>
  </si>
  <si>
    <t>Er wordt een rustperiode in acht genomen van datum x tot datum y.</t>
  </si>
  <si>
    <t>Het grasland wordt vanaf 1 maart en vóór de rustperiode niet gemaaid.</t>
  </si>
  <si>
    <t>Het grasland is geïnundeerd (volledig drassig). De inundatieperiode loopt van datum x tot datum y.</t>
  </si>
  <si>
    <t>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t>
  </si>
  <si>
    <t>Bemesting met ruige stalmest is verplicht</t>
  </si>
  <si>
    <t>Uitsluitend gebruik van chemische onkruidbestrijding op max 10 % van de oppervlakte.</t>
  </si>
  <si>
    <t>minimaal f% van de oppervlakte bestaat van datum x tot datum y uit gewas a of meerdere gewassen b of gewasresten c.</t>
  </si>
  <si>
    <t>Gebruik van meststoffen en krachtvoer van buiten het bedrijf is verboden</t>
  </si>
  <si>
    <t>Watergang heeft (via natuurlijke of kunstmatige voorziening) vrij toegang, na onderlopen wordt er schoongemaakt</t>
  </si>
  <si>
    <t>Het gewas wordt jaarlijks minimaal 1 keer gemaaid en afgevoerd.</t>
  </si>
  <si>
    <t>Door een tijdelijke, plaatselijke voorziening is het oppervlaktewaterpeil van datum x tot datum y minimaal a cm hoger dan eerste volgende watergang.</t>
  </si>
  <si>
    <t xml:space="preserve">Minimaal a verschillende indicatorsoorten uit lijst b zijn in transect aanwezig in de periode x tot y </t>
  </si>
  <si>
    <t>Het grasland is na datum x tot datum y van het volgende kalenderjaar niet bewerkt</t>
  </si>
  <si>
    <t>Van datum x tot datum y is beweiding toegestaan met maximale veebezetting b (GVE/ha)</t>
  </si>
  <si>
    <t xml:space="preserve">minimaal f% tot maximaal g% van het leefgebied onder beheer is jaarlijks gesnoeid. </t>
  </si>
  <si>
    <t>Snoeiafval is verwijderd of op rillen gelegd in het element en/of maaiafval is verwijderd</t>
  </si>
  <si>
    <t>Jaarlijks is op minimaal f% tot maximaal g% van het leefgebied onder beheer bagger vanuit een waterelement op aangrenzende landbouwgrond gespoten</t>
  </si>
  <si>
    <t>De peilscheiding is jaarlijks schoongemaakt en/of onderhouden</t>
  </si>
  <si>
    <t>In aangewezen gebieden zijn tussen de aardappelruggen minimaal k drempeljes van minimaal l cm hoog per m m aanwezig met een minimale afstand van  o m onderling</t>
  </si>
  <si>
    <t>Aandeel landbouwgrond vallend onder verbintenissen om de aanpassing aan de klimaatverandering te verbeteren</t>
  </si>
  <si>
    <t>Aandeel grootvee-eenheden waarvoor steun wordt ontvangen voor de reductie van emissies van BKG en/of ammoniak, met inbegrip van mestbeheer</t>
  </si>
  <si>
    <t>Aandeel landbouwgrond vallend onder verbintenissen om emissies te beperken, koolstofopslag te behouden en/of te verbeteren (blijvend grasland, landbouwgrond in veengebied, bos enz.)</t>
  </si>
  <si>
    <t>Investeringen in productiecapaciteit voor hernieuwbare energie, waaronder uit biologische bronnen (MW)</t>
  </si>
  <si>
    <t>Energiebesparing in de landbouw</t>
  </si>
  <si>
    <t>Areaal met steun voor bebossing en de aanleg van beboste gronden, met inbegrip van boslandbouw</t>
  </si>
  <si>
    <t>Percentage landbouwgrond vallend onder beheersverbintenissen gunstig voor bodembeheer</t>
  </si>
  <si>
    <t>Aandeel landbouwgrond vallend onder verbintenissen om de emissie van ammoniak te verminderen</t>
  </si>
  <si>
    <t>Percentage landbouwgrond vallend onder beheersverbintenissen voor waterkwaliteit</t>
  </si>
  <si>
    <t>Aandeel landbouwgrond vallend onder verbintenissen in verband met verbeterd nutriëntenbeheer</t>
  </si>
  <si>
    <t>Aandeel landbouwers met steun voor investeringen in verband met zorg voor het milieu of het klimaat</t>
  </si>
  <si>
    <t xml:space="preserve"> Aandeel landbouwers dat steun ontvangt voor advies/opleiding in verband met milieu- en klimaatprestaties</t>
  </si>
  <si>
    <t xml:space="preserve"> Percentage bos vallend onder beheersverbintenissen ter ondersteuning van bosbescherming en -beheer.</t>
  </si>
  <si>
    <t xml:space="preserve">Aandeel bos vallend onder beheersverbintenissen ter ondersteuning landschap, biodiversiteit en ecosysteemdiensten </t>
  </si>
  <si>
    <t xml:space="preserve">Aandeel landbouwgrond vallend onder beheersverbintenissen ter ondersteuning van biodiversiteitsbehoud en -herstel </t>
  </si>
  <si>
    <t>Gebied in Natura 2000-gebieden vallend onder verbintenissen voor bescherming, onderhoud en herstel</t>
  </si>
  <si>
    <t>Aandeel landbouwgrond vallend onder verbintenissen voor het beheer van landschapselementen, met inbegrip van hagen</t>
  </si>
  <si>
    <t>Klimaat mitigatie</t>
  </si>
  <si>
    <t>vastleggen CO2</t>
  </si>
  <si>
    <t>x</t>
  </si>
  <si>
    <t>?? vastleggen stikstof ??</t>
  </si>
  <si>
    <t xml:space="preserve">reductie uitstoot broeikasgassen </t>
  </si>
  <si>
    <t>Klimaat adaptatie</t>
  </si>
  <si>
    <t>Bodem</t>
  </si>
  <si>
    <t>Optimaliseren fysische gesteldheid</t>
  </si>
  <si>
    <t>Optimaliseren chemische gesteldheid</t>
  </si>
  <si>
    <t>Optimaliseren biologische gesteldheid</t>
  </si>
  <si>
    <t>Water</t>
  </si>
  <si>
    <t>Waterberging</t>
  </si>
  <si>
    <t>Verbeteren chemische waterkwaliteit</t>
  </si>
  <si>
    <t>Verbeteren ecologische waterkwaliteit</t>
  </si>
  <si>
    <t>Vernatting</t>
  </si>
  <si>
    <t>Water vasthouden</t>
  </si>
  <si>
    <t>Lucht</t>
  </si>
  <si>
    <t>Ammoniak emissie reductie</t>
  </si>
  <si>
    <t>Cultuur Landschap</t>
  </si>
  <si>
    <t>Biodiversiteit</t>
  </si>
  <si>
    <t>Leefgebied open grasland</t>
  </si>
  <si>
    <t>Optimaliseren fourageer-, en broed- en opgroeimogelijkheden</t>
  </si>
  <si>
    <t>Creёren nat biotoop</t>
  </si>
  <si>
    <t>Leefgebied open akker/ akkerfauna</t>
  </si>
  <si>
    <t xml:space="preserve">Creёren fourageergebied </t>
  </si>
  <si>
    <t>Optimaliseren voortplantingsmogelijkheden</t>
  </si>
  <si>
    <t>Leefgebied natte dooradering</t>
  </si>
  <si>
    <t>Verschralen</t>
  </si>
  <si>
    <t>Leefgebied droge dooradering</t>
  </si>
  <si>
    <t>Leefgebied insecten</t>
  </si>
  <si>
    <t>Bufferzone N2000</t>
  </si>
  <si>
    <t>Bufferen verdroging</t>
  </si>
  <si>
    <t>Bufferen vermesting</t>
  </si>
  <si>
    <t>Bufferen verzuring</t>
  </si>
  <si>
    <t>GLMC1</t>
  </si>
  <si>
    <t>Instandhouding van blijvend grasland op basis van een verhouding blijvend grasland ten opzichte van het landbouwareaal</t>
  </si>
  <si>
    <t>GLMC2</t>
  </si>
  <si>
    <t>Passende bescherming van wetlands en veengebieden</t>
  </si>
  <si>
    <t>GLMC3</t>
  </si>
  <si>
    <t>Verbod op verbranden stoppels</t>
  </si>
  <si>
    <t>GLMC4</t>
  </si>
  <si>
    <t>Aanleg van bufferstroken langs waterlopen</t>
  </si>
  <si>
    <t>GLMC5</t>
  </si>
  <si>
    <t>GLMC6</t>
  </si>
  <si>
    <t>Minimale grondbewerking (Bodembewerkingsbeheer ter vermindering van het risico van bodemdegradatie)</t>
  </si>
  <si>
    <t>GLMC7</t>
  </si>
  <si>
    <t>Geen kale grond in de meestgevoelige perioden</t>
  </si>
  <si>
    <t>GLMC8</t>
  </si>
  <si>
    <t>Gewasrotatie</t>
  </si>
  <si>
    <t>GLMC9</t>
  </si>
  <si>
    <t>GLMC10</t>
  </si>
  <si>
    <t>Verbod op het omzetten en ploegen van blijvend grasland in Natura 2000-gebieden</t>
  </si>
  <si>
    <t>Beloning</t>
  </si>
  <si>
    <r>
      <t xml:space="preserve">Max </t>
    </r>
    <r>
      <rPr>
        <sz val="11"/>
        <color theme="1"/>
        <rFont val="Calibri"/>
        <family val="2"/>
      </rPr>
      <t>€ per ha</t>
    </r>
  </si>
  <si>
    <t>Grasland €2403,37 per ha</t>
  </si>
  <si>
    <t>€ 2027,47 per ha</t>
  </si>
  <si>
    <t>€ 2403,37 per ha</t>
  </si>
  <si>
    <t>€ 126,67 per nest plus € 2426,41 per ha op grasland. Op bouwland € 351,65 per ha</t>
  </si>
  <si>
    <t>€ 208,04 per ha</t>
  </si>
  <si>
    <t>€ 135,83 per ha</t>
  </si>
  <si>
    <t>€ 1947,6 per ha</t>
  </si>
  <si>
    <t>€ 2796,78 per ha</t>
  </si>
  <si>
    <t>€ 152,25 per ha</t>
  </si>
  <si>
    <t>nvt</t>
  </si>
  <si>
    <t>€93,16</t>
  </si>
  <si>
    <t>Grasland € 2403,37 per ha; Bouwland € 2796,78 per ha</t>
  </si>
  <si>
    <t>€ 210,1 per ha</t>
  </si>
  <si>
    <t>€136,66 per ha</t>
  </si>
  <si>
    <t>€ 24868 per ha</t>
  </si>
  <si>
    <t>€ 2538,64 per ha</t>
  </si>
  <si>
    <t>€ 2692,36 per ha</t>
  </si>
  <si>
    <t>€ 1500 per ha</t>
  </si>
  <si>
    <t>€ 202650 per ha</t>
  </si>
  <si>
    <t xml:space="preserve"> € 300,00 per ha</t>
  </si>
  <si>
    <t>€379,8 per ha</t>
  </si>
  <si>
    <r>
      <t xml:space="preserve">Max </t>
    </r>
    <r>
      <rPr>
        <sz val="11"/>
        <color theme="1"/>
        <rFont val="Calibri"/>
        <family val="2"/>
      </rPr>
      <t>punten per ha</t>
    </r>
  </si>
  <si>
    <t>Controle</t>
  </si>
  <si>
    <t xml:space="preserve">zicht (punten van het gewas) </t>
  </si>
  <si>
    <t>zicht</t>
  </si>
  <si>
    <t>zicht of spuitboek</t>
  </si>
  <si>
    <t>zicht en adm controle</t>
  </si>
  <si>
    <t>zicht, melding</t>
  </si>
  <si>
    <t>samenvoegen met boven</t>
  </si>
  <si>
    <t>zicht  moet sluis aanwezig zijn! Peilverschil meetbaar bij stuwtje/peilscheiding.</t>
  </si>
  <si>
    <t xml:space="preserve">tussen  x en y </t>
  </si>
  <si>
    <t xml:space="preserve">tussen 1 maart en x </t>
  </si>
  <si>
    <t>tussen x en y</t>
  </si>
  <si>
    <t>bij beweiding, binnen 5 werkdagen na melding (melding uiterlijk 5 werkdagen na plaatsen nestbescherming), bij maaien binnen 5 werkdagen na maaien.</t>
  </si>
  <si>
    <t>binnen 5 werkdagen na melding (melding uiterlijk 2 weken na uitrijden)</t>
  </si>
  <si>
    <t>tijdens groeiseizoen</t>
  </si>
  <si>
    <t xml:space="preserve">tussen x en y </t>
  </si>
  <si>
    <t>binnen 5 werkdagen na melding (melding uiterlijk 2 weken na schonen)</t>
  </si>
  <si>
    <t>binnen 5 werkdagen na melding (melding uiterlijk 2 weken na snoeien)</t>
  </si>
  <si>
    <t>op datum y of binnen 5 werkdagen na melding (melding uiterlijk 2 weken na maaien/schonen)</t>
  </si>
  <si>
    <t>najaar/winter</t>
  </si>
  <si>
    <t>binnen 5 werkdagen na melding (melding uiterlijk 2 weken na spuiten)</t>
  </si>
  <si>
    <t xml:space="preserve">najaar </t>
  </si>
  <si>
    <t>mei-augustus</t>
  </si>
  <si>
    <t xml:space="preserve">tussen aanbrengen/oogst en moment a
</t>
  </si>
  <si>
    <t>Controle of de rustperiode in acht wordt genomen en of er tijdens deze periode geen bewerkingen plaatsvinden.</t>
  </si>
  <si>
    <t>Tussen 1 maart en rustperiode controleren of er niet gemaaid is.</t>
  </si>
  <si>
    <t>Controle of het perceel tijdens de indundatieperiode 100% drassig is.</t>
  </si>
  <si>
    <t xml:space="preserve">Controle op de volgende onderdelen: het perceel aantoonbaar afgezocht op nesten (zijn er nesten gevonden en zijn er nesten niet opgemerkt), gevonden nesten zijn beschermd, gevonden nesten zijn gevrijwaard van landbouwkundindige bewerkingen, gevonden nesten zijn gerigstreerd, indien er gemaaid wordt zijn er enclaves van tenminste de afgesproken m2 en de afgesproken straal aangehouden, zijn er bij beweiding nestbeschermers (of nestgelegenheid bij specifieke soorten) geplaatst. </t>
  </si>
  <si>
    <t>Controleren dat  ruige mest is uitgereden.</t>
  </si>
  <si>
    <t>Controle of er uitsluitend chemische onkruidbestrijding heeft plaatsgevonden. Controle of de chemische onkruidbestrijding heeft plaatsgevonden op maximaal 10% van de oppervlakte.</t>
  </si>
  <si>
    <t>Controleren of beweiding plaatsvind in de verplichtte periode.</t>
  </si>
  <si>
    <t>Controleren of het perceel in de genoemde periode voldoet aan het minimum en maximum % afgesproken gewas, gewassen of gewasresten.</t>
  </si>
  <si>
    <t>Controleren of de beheerseenheid niet beweid wordt.</t>
  </si>
  <si>
    <t>Controleren of de watergang vrij toegang heeft tot de beheereenheid. Wordt de watergang nadien schoongemaakt?</t>
  </si>
  <si>
    <t>Controleren of het gewas minimaal 1 keer per jaar gemaaid en afgevoerd is.</t>
  </si>
  <si>
    <t>Controleren of het oppervlaktewaterpeil in de afgesproken periode  het afgesproken aantal cm hoger is dan het aangrenzende perceel. Controleren of dit d.m.v. een tijdelijke, plaatselijke voorziening is gerealiseerd.</t>
  </si>
  <si>
    <t>Controleren of het afgesproken minimum indicatorsoorten (uit lijst b) in transect aanwezig is in het afgesproken groeiseizoen.</t>
  </si>
  <si>
    <t>Controleren of het grsland in de afgesproken periode niet wordt bewerkt.</t>
  </si>
  <si>
    <t>Controleren of beweiding plaatsvindt buiten de afgesproken periode. Controleren of het afgesproken maximum GVE in de afgesproken periode niet wordt overschreden.</t>
  </si>
  <si>
    <t>Controleren of het perceel in de afgesproken periode voor minimaal het afgesproken minimum en maximaal het afgesproken maximum wordt gesnoeid. Controleren of het overige deel in stand wordt gehouden.</t>
  </si>
  <si>
    <t>Controleren of in de afgesproken periode minimaal het afgesproken minimum percentage en maximaal het afgesproken maximum percentage is geschoond.</t>
  </si>
  <si>
    <t>Controleren of het snoei- en maaiafval is verwijderd.</t>
  </si>
  <si>
    <t>Controleren of de mestvrije zone in acht is genomen. Controleren of de bagger op de aangrezende landbouwgrond is gespoten.</t>
  </si>
  <si>
    <t>Controleren of stuw of andere peilscheiding jaarlijks is schoongemaakt/onderhouden/beheerd.</t>
  </si>
  <si>
    <t>Controleren of er tussen aardappelruggen minimaal 30 drempeltjes van minimaal 10cm hoog zijn per 100m. Controleren of de onderlingen afstand minimaal 1m is.</t>
  </si>
  <si>
    <t xml:space="preserve">Controleren of minimaal het afgesproken minimum percentage en maximaal het afgesproken maximum percentage gewasresten is ondergewerkt binnen het afgesproken aantal weken na oogst. </t>
  </si>
  <si>
    <t>Verzilting</t>
  </si>
  <si>
    <t>Waterpieken</t>
  </si>
  <si>
    <t>Beheer houtopstanden</t>
  </si>
  <si>
    <t>Beheer randen</t>
  </si>
  <si>
    <t>Beheer waterelementen</t>
  </si>
  <si>
    <t>Beheer geomorfphologie</t>
  </si>
  <si>
    <t>Optimaliseren vermeerderings-, fourageer-, en opgroeimogelijkheden</t>
  </si>
  <si>
    <t>Bijlage G</t>
  </si>
  <si>
    <t>Vergoedingsdifferentatie Beheeractiviteiten (Bron: koppeltabel 2018)</t>
  </si>
  <si>
    <t>max koppeltabel</t>
  </si>
  <si>
    <t>oud</t>
  </si>
  <si>
    <t>nr</t>
  </si>
  <si>
    <t>POP3</t>
  </si>
  <si>
    <t>Cluster</t>
  </si>
  <si>
    <t>Grondgebruik</t>
  </si>
  <si>
    <t>Beheerfunctie</t>
  </si>
  <si>
    <t>Beheeractiviteiten</t>
  </si>
  <si>
    <t>bedrag</t>
  </si>
  <si>
    <t>maximaal excl transactie kosten</t>
  </si>
  <si>
    <t>controlemoment</t>
  </si>
  <si>
    <t>% verdeling begin-midden-eind</t>
  </si>
  <si>
    <t>Controle van</t>
  </si>
  <si>
    <t>Opmerking</t>
  </si>
  <si>
    <t>Management</t>
  </si>
  <si>
    <t>Resultaat</t>
  </si>
  <si>
    <t>y</t>
  </si>
  <si>
    <t>a</t>
  </si>
  <si>
    <t>b</t>
  </si>
  <si>
    <t>c</t>
  </si>
  <si>
    <t>f</t>
  </si>
  <si>
    <t>g</t>
  </si>
  <si>
    <t>grasland</t>
  </si>
  <si>
    <t>bouwland</t>
  </si>
  <si>
    <t>water</t>
  </si>
  <si>
    <t>landschap</t>
  </si>
  <si>
    <t>JA</t>
  </si>
  <si>
    <t>1.7 Weidevogelgraslanden; 1.1 Akker; 1.2 Akkerranden; 1.4 Soortenrijk grasland; 1.5 Graslandranden; 2.3 Natte begroeiing</t>
  </si>
  <si>
    <t>Grasland; Bouwland</t>
  </si>
  <si>
    <t>Optimaliseren fourageer-, en broed- en opgroeimogelijkheden; Verschralen; Creёren fourageergebied; Optimaliseren voortplantingsmogelijkheden</t>
  </si>
  <si>
    <t>-</t>
  </si>
  <si>
    <t>10-10-80</t>
  </si>
  <si>
    <t>kort mogelijk op y</t>
  </si>
  <si>
    <t>begindatum</t>
  </si>
  <si>
    <t>einddatum</t>
  </si>
  <si>
    <t>Optimaliseren broed- en opgroeimogelijkheden; Creeren fourageergebied; Optimaliseren voortplantingsmogelijkheden; Verschralen</t>
  </si>
  <si>
    <t>vervalt</t>
  </si>
  <si>
    <t>Grasland in combinatie met 1 € 130,37 per ha</t>
  </si>
  <si>
    <t>zicht (toestand van het gewas)</t>
  </si>
  <si>
    <t>1.7 Weidevogelgraslanden</t>
  </si>
  <si>
    <t>Grasland</t>
  </si>
  <si>
    <t>kort mogelijk op x</t>
  </si>
  <si>
    <t>Creëren nat biotoop</t>
  </si>
  <si>
    <t>50-0-50</t>
  </si>
  <si>
    <t>geen</t>
  </si>
  <si>
    <t>1.7 Weidevogelgraslanden; 1.1 Akker; 1.2 Akkerranden; 2.3 Natte begroeiing</t>
  </si>
  <si>
    <t>Optimaliseren fourageer-, en broed- en opgroeimogelijkheden; Creёren fourageergebied; Optimaliseren voortplantingsmogelijkheden</t>
  </si>
  <si>
    <t>€ 0,97 per 50m2</t>
  </si>
  <si>
    <t>aantal beschermde nesten</t>
  </si>
  <si>
    <t>m2 enclave</t>
  </si>
  <si>
    <t>straal in m</t>
  </si>
  <si>
    <t>1.7 Weidevogelgraslanden; 1.5 Graslandranden; 6.5 Duurzaam bodembeheer</t>
  </si>
  <si>
    <t>Optimaliseren fourageer-, en broed- en opgroeimogelijkheden; Creёren fourageergebied; Optimaliseren voortplantingsmogelijkheden; Water vasthouden</t>
  </si>
  <si>
    <t>strodelen in de mest</t>
  </si>
  <si>
    <t>1.7 Weidevogelgraslanden; 1.1 Akkers; 1.2 Akkerranden; 1.4 Soortenrijk grasland, 1.5 Graslandranden; 2.1 Opgaande begroeiing, 2.2 Overgang nat-droog; 2.3 Natte begroeiing; 2.4 Ruigte en randen; 6.1 Waterberging; 6.2 Toekomstbestendige duurzame waterlopen; 6.5 Duurzaam bodembeheer</t>
  </si>
  <si>
    <t>Optimaliseren fourageer-, en broed- en opgroeimogelijkheden; Waterberging; Creeren nat biotoop; Verbeteren waterkwaliteit; Verschralen</t>
  </si>
  <si>
    <r>
      <t>€</t>
    </r>
    <r>
      <rPr>
        <sz val="10"/>
        <rFont val="Verdana"/>
        <family val="2"/>
      </rPr>
      <t xml:space="preserve"> 135,83 per ha</t>
    </r>
  </si>
  <si>
    <t>40-30-30</t>
  </si>
  <si>
    <r>
      <t xml:space="preserve">naar achterdeur? Of hoe orgsaniseren aan de achter deur? Aftappen uit logboek bestrijdingsmiddelen </t>
    </r>
    <r>
      <rPr>
        <sz val="10"/>
        <color indexed="10"/>
        <rFont val="Verdana"/>
        <family val="2"/>
      </rPr>
      <t xml:space="preserve"> NVWA zoekt dit punt uit! </t>
    </r>
  </si>
  <si>
    <r>
      <t xml:space="preserve">Beweiding is verplicht vanaf datum x tot datum y </t>
    </r>
    <r>
      <rPr>
        <sz val="9"/>
        <color indexed="8"/>
        <rFont val="Verdana"/>
        <family val="2"/>
      </rPr>
      <t>met minimiale a en maximale veebezetting b (GVE/ha)</t>
    </r>
  </si>
  <si>
    <t>30-40-30</t>
  </si>
  <si>
    <t>minimale veebezetting (GVE/ha)</t>
  </si>
  <si>
    <t>maximale veebezetting (GVE/ha)</t>
  </si>
  <si>
    <t>1.1 Akker; 1.2 Akkerranden; 6.5 Duurzaam bodembeheer</t>
  </si>
  <si>
    <t>Bouwland</t>
  </si>
  <si>
    <t>Optimaliseren fourageer-, en broed- en opgroeimogelijkheden; Creёren fourageergebied; Optimaliseren voortplantingsmogelijkheden; Water vasthouden; Verbeteren waterkwaliteit</t>
  </si>
  <si>
    <t>10-20-70</t>
  </si>
  <si>
    <t>ook voor bepaling voor 5 van de 6 jaar graan, maar geen mais…bepaling in NBP m.b.t. voorschriften mengsel. Braak is gewas?</t>
  </si>
  <si>
    <t>naam gewas</t>
  </si>
  <si>
    <t>namen meerdere gewassen</t>
  </si>
  <si>
    <t>naam of namen gewasresten</t>
  </si>
  <si>
    <t>minimaal %</t>
  </si>
  <si>
    <t>maximaal %</t>
  </si>
  <si>
    <t>1.1 Akkers; 1.2 Akkerranden</t>
  </si>
  <si>
    <t xml:space="preserve">Optimaliseren voortplantingsmogelijkheden; Creeren fourageergebied; </t>
  </si>
  <si>
    <t>In combinatie met 9 € 2796,78 per ha</t>
  </si>
  <si>
    <r>
      <t xml:space="preserve">lastig te controleren </t>
    </r>
    <r>
      <rPr>
        <sz val="10"/>
        <color indexed="10"/>
        <rFont val="Verdana"/>
        <family val="2"/>
      </rPr>
      <t>Op beheerseenheid moeten hoge en lage delen aanwezig zijn. Veranderd naar ploegen, nu nog lastig?</t>
    </r>
  </si>
  <si>
    <t>1.1 Akkers; 1.2 Akkerranden; 1.4 Soortenrijk grasland; 1.5 Graslandranden; 2.1 Opgaande begroeiing; 2.2 Overgang nat-droog; 2.3 Natte begroeiing; 2.4 Ruigte en randen; 6.1 Waterberging; 6.2 Toekomstbestendige duurzame waterlopen; 6.4 Groene zuivering</t>
  </si>
  <si>
    <t>Grasland; Bouwland; Landschap; Water</t>
  </si>
  <si>
    <t>Creёren fourageergebied; Optimaliseren fourageer-, en broed- en opgroeimogelijkheden; Creёren fourageergebied; Optimaliseren voortplantingsmogelijkheden; Waterberging; Creeren nat biotoop; Verbeteren waterkwaliteit; Verschralen</t>
  </si>
  <si>
    <t>40-20-40</t>
  </si>
  <si>
    <t>geen vee; aanwezigheid raster</t>
  </si>
  <si>
    <t>1.1 Akker; 1.2 Akkerranden</t>
  </si>
  <si>
    <t>Creeren fourageergebied; Optimaliseren voortplantingsmogelijkheden</t>
  </si>
  <si>
    <t>evt melden bij overwinterende pakketten</t>
  </si>
  <si>
    <t>NEE</t>
  </si>
  <si>
    <t>1.8 Milieuvriendelijk bedrijfssysteem</t>
  </si>
  <si>
    <t>Extensivering</t>
  </si>
  <si>
    <t>aanvoer van krachtvoer toegestaan maar dienen de aangevoerde mineralen in de vorm van mest afgevoerd te worden.</t>
  </si>
  <si>
    <t xml:space="preserve">6.1 Waterberging; 6.2 Toekomstbestendige, duurzame waterlopen </t>
  </si>
  <si>
    <t>Grasland; Bouwland; Water</t>
  </si>
  <si>
    <t>Waterberging; Creeren fourageergebied; Creerren nat biotoop; Verbeteren waterkwaliteit; Optimaliseren fourageer-, en broed- en opgroeimogelijkheden</t>
  </si>
  <si>
    <t>doe dit alleen in gebieden waar het elk jaar voorkomt.  Vraag : waar wordt bepaald waar deze maatregel genomen mag worden. Wordt er naast de 4 leefgebieden ook de categorie water NBP op de kaart aangegeven??? Vraag : ten behoeve van de berekeningen zou er een vast bedrag opgenomen moeten worden denk ik..</t>
  </si>
  <si>
    <t>1.1 Akkers; 1.2 Akkerranden; 1.4 Soortenrijk grasland; 1.5 Graslandranden; 2.2 Overgang nat-droog; 2.3 Natte begroeiing; 6.1 Waterberging; 6.2 Toekomstbestendige, duurzame waterlopen; 6.5 Duurzaam bodembeheer</t>
  </si>
  <si>
    <t>Creeren fourageergebied; Optimaliseren voortplantingsmogelijkheden; Bufferzone; Waterberging; Creeren nat biotoop; Verbeteren waterkwaliteit; Verschralen</t>
  </si>
  <si>
    <t xml:space="preserve">waar wordt bepaald ? </t>
  </si>
  <si>
    <t>minimale m</t>
  </si>
  <si>
    <t>2.2 Overgang nat-droog; 2.3 Natte begroeiing; 6.2 Toekomstbestendige duurzame waterlopen; 6.3 Duurzaam peilbeheer</t>
  </si>
  <si>
    <t>Grasland; Water</t>
  </si>
  <si>
    <r>
      <t>Optimaliseren fourageer-, en broed- en opgroeimogelijkheden; Creeren fourageergebied; Optimaliseren voortplantingsmogelijkheden; Vernatting; Cre</t>
    </r>
    <r>
      <rPr>
        <sz val="11"/>
        <color theme="1"/>
        <rFont val="Calibri"/>
        <family val="2"/>
        <scheme val="minor"/>
      </rPr>
      <t>ё</t>
    </r>
    <r>
      <rPr>
        <sz val="10"/>
        <rFont val="Verdana"/>
        <family val="2"/>
      </rPr>
      <t>ren nat biotoop</t>
    </r>
  </si>
  <si>
    <r>
      <t xml:space="preserve">zicht  </t>
    </r>
    <r>
      <rPr>
        <sz val="10"/>
        <color indexed="10"/>
        <rFont val="Verdana"/>
        <family val="2"/>
      </rPr>
      <t>moet sluis aanwezig zijn! Peilverschil meetbaar bij stuwtje/peilscheiding.</t>
    </r>
  </si>
  <si>
    <t>30-30-40</t>
  </si>
  <si>
    <r>
      <t xml:space="preserve">slootpeil  </t>
    </r>
    <r>
      <rPr>
        <sz val="10"/>
        <color indexed="10"/>
        <rFont val="Verdana"/>
        <family val="2"/>
      </rPr>
      <t xml:space="preserve">NVWA is afhankelijk van de informatie van waterschap. </t>
    </r>
  </si>
  <si>
    <t>cm hoogteverschil</t>
  </si>
  <si>
    <t xml:space="preserve">1.7 Weidevogelgraslanden; 1.1 Akkers; 1.2 Akkerranden; 1.4 soortenrijk grasland; 1.5 Graslandranden; 2.2 Overgang nat-droog; 2.3 Natte begroeiing; 6.1 Waterberging; 6.2 Toekomstbestendige, duurzame waterlopen; 6.5 Duurzaam bodembeheer </t>
  </si>
  <si>
    <t>Grasland, Bouwland</t>
  </si>
  <si>
    <t>Optimaliseren fourageer-, en broed- en opgroeimogelijkheden; Creeren fourageergebied; Optimaliseren voortplantingsmogelijkheden; Bufferzone; Waterberging; Creeren nat biotoop; Verbeteren waterkwaliteit; Verschralen</t>
  </si>
  <si>
    <t>1165 2712</t>
  </si>
  <si>
    <t>30-30-40 (voor 1 juli)</t>
  </si>
  <si>
    <r>
      <t>aantal aanwezig indicatorsoorten (kan per type)</t>
    </r>
    <r>
      <rPr>
        <sz val="10"/>
        <color indexed="10"/>
        <rFont val="Verdana"/>
        <family val="2"/>
      </rPr>
      <t xml:space="preserve"> lijst met soorten per grondsoort als achterdeurafspraak?</t>
    </r>
  </si>
  <si>
    <t>aantal verschillende indicatorsoorten</t>
  </si>
  <si>
    <t>lijst nummer</t>
  </si>
  <si>
    <r>
      <t>€</t>
    </r>
    <r>
      <rPr>
        <sz val="10"/>
        <rFont val="Verdana"/>
        <family val="2"/>
      </rPr>
      <t>136,66 per ha</t>
    </r>
  </si>
  <si>
    <t>0-40-60</t>
  </si>
  <si>
    <t>1.7 Weidevogelgraslanden; 1.4 soortenrijk grasland</t>
  </si>
  <si>
    <t>20-30-50</t>
  </si>
  <si>
    <t>2.1 Opgaande begroeiing; 2.4 Ruigte en randen</t>
  </si>
  <si>
    <t>Landschap</t>
  </si>
  <si>
    <t xml:space="preserve">Optimaliseren fourageer-, en broed en opgroeimogelijkheden; Creeren fourageergebied; Optimaliseren voortplantingsmogelijkheden; </t>
  </si>
  <si>
    <r>
      <t xml:space="preserve">m gesnoeid  </t>
    </r>
    <r>
      <rPr>
        <sz val="10"/>
        <color indexed="10"/>
        <rFont val="Verdana"/>
        <family val="2"/>
      </rPr>
      <t xml:space="preserve">De steekproef wordt per beheereenheid, dus op perceelsnivo getrokken. Dus per perceel x % snoeien?? </t>
    </r>
  </si>
  <si>
    <t>2.1 Opgaande begroeiing; 2.2 Overgang nat-droog; 2.3 Natte begroeiing; 2.4 Ruigte en randen; 6.1 Waterberging; 6.2 Toekomstbestendige, duurzame waterlopen; 6.4 Groene zuivering; 6.5 Duurzaam bodembeheer</t>
  </si>
  <si>
    <t>Landschap; Water</t>
  </si>
  <si>
    <t>Optimaliseren fourageer-, en broed en opgroeimogelijkheden; Creeren fourageergebied; Optimaliseren voortplantingsmogelijkheden; Creeren nat biotoop; Verbeteren waterkwaliteit; Water vasthouden</t>
  </si>
  <si>
    <r>
      <t xml:space="preserve">minimaal f% tot maximaal g% van het leefgebied onder beheer is jaarlijks </t>
    </r>
    <r>
      <rPr>
        <sz val="9"/>
        <color indexed="10"/>
        <rFont val="Verdana"/>
        <family val="2"/>
      </rPr>
      <t xml:space="preserve"> </t>
    </r>
    <r>
      <rPr>
        <sz val="9"/>
        <rFont val="Verdana"/>
        <family val="2"/>
      </rPr>
      <t>geschoond en/of gemaaid </t>
    </r>
  </si>
  <si>
    <t>m geschoon of gemaaid</t>
  </si>
  <si>
    <t>afval verwijderd. 23 of 24 is niet verplicht met 25, maar kan ook met 29. Wat is dan de vergoeding?</t>
  </si>
  <si>
    <t xml:space="preserve">1.7 Weidevogelgraslanden; 1.1 Akkers; 1.2 Akkerranden; 1.4 soortenrijk grasland; 1.5 Graslandranden; </t>
  </si>
  <si>
    <t>Creeren fourageergebied; Verschralen; Optimalseren broed- en opgroeimogelijkheden</t>
  </si>
  <si>
    <t>6.2 Toekomstbestendige, duurzame waterlopen; 6.5 Duurzaam bodembeheer</t>
  </si>
  <si>
    <t>Verbeteren waterkwaliteit; Water vasthouden</t>
  </si>
  <si>
    <t>6.3 Duurzaam peilbeheer</t>
  </si>
  <si>
    <t>Water vasthouden; Vernatting</t>
  </si>
  <si>
    <t xml:space="preserve">Creeren fourageergebied; Optimaliseren voortplantingsmogelijkheden; </t>
  </si>
  <si>
    <t>in combinatie met 23, € 381,63 per ha</t>
  </si>
  <si>
    <t>6.5 Duurzaam bodembeheer</t>
  </si>
  <si>
    <t>per m tussen de ruggen een drempel van 10 cm</t>
  </si>
  <si>
    <r>
      <t>€</t>
    </r>
    <r>
      <rPr>
        <sz val="10"/>
        <rFont val="Verdana"/>
        <family val="2"/>
      </rPr>
      <t>379,8 per ha</t>
    </r>
  </si>
  <si>
    <t>5-5-90</t>
  </si>
  <si>
    <r>
      <t xml:space="preserve">6.1 Waterberging; 6.2 Toekomstbestendige, duurzame waterlopen </t>
    </r>
    <r>
      <rPr>
        <sz val="10"/>
        <color indexed="10"/>
        <rFont val="Verdana"/>
        <family val="2"/>
      </rPr>
      <t xml:space="preserve">6.3 duurzaam peilbeheer </t>
    </r>
  </si>
  <si>
    <t>Bufferzone; Waterberging; Creeren fourageergebied; Creerren nat biotoop; Verbeteren waterkwaliteit;</t>
  </si>
  <si>
    <t>Beheereenheid loopt bij hoog water van de aangrenzende waterloop onder. De beheereenheid wordt na inundatie schoongemaakt</t>
  </si>
  <si>
    <t>retentiebekkens</t>
  </si>
  <si>
    <t>verminderde grondbewerking</t>
  </si>
  <si>
    <t>minimaal x dgn weidegang</t>
  </si>
  <si>
    <t>Bebost land</t>
  </si>
  <si>
    <t>Percentage bos vallend onder beheersverbintenissen ter ondersteuning van bosbescherming en -beheer.</t>
  </si>
  <si>
    <t>maatregelen die bijdragen aan koolstofvastlegging. Denk bijv aan vaste mest, onderwerken groenbemester, maar ook verminderde grondbewerking en blijvend grasland (5=&gt;12 jaar). Sterke relatie met 'bodem'.</t>
  </si>
  <si>
    <t xml:space="preserve">Er is discussie over het wel dan niet opnemen van deze maatregel. Teelt van eiwitgewassen is een voorbeeld. Nu niet opnemen maakt dat in een later stadium het lastiger wordt om aan </t>
  </si>
  <si>
    <t>Sterke link met 'lucht'. Vernatting veengebieden is een maatregel hieronder maar ook onder 'adapatie', 'bodem' en 'water'.</t>
  </si>
  <si>
    <t>veengebieden</t>
  </si>
  <si>
    <t>hoge zandgronden</t>
  </si>
  <si>
    <t>kustgebieden</t>
  </si>
  <si>
    <t>hiermee past ook vermindering chemische gewasbescherming</t>
  </si>
  <si>
    <t>bodemverdichting, structuur</t>
  </si>
  <si>
    <t>komt uit KRW: gaat om chemische verbindingen</t>
  </si>
  <si>
    <t>komt uit KRW: N, P en relatie tot ecologie</t>
  </si>
  <si>
    <t>vooralsnog is het lastig om 'grondgebonden' maatregelen te komen. Mogelijk weidegang, lagere veebezetting enz. Gebruik emissiearme technieken via investeringen'</t>
  </si>
  <si>
    <t>opmerkingen</t>
  </si>
  <si>
    <t>ruigtes</t>
  </si>
  <si>
    <t>bosjes, houtwallen enz</t>
  </si>
  <si>
    <t>slootjes, greppels, poelen</t>
  </si>
  <si>
    <t xml:space="preserve">micro relief: kreekruggen, oud grasland </t>
  </si>
  <si>
    <t>Waarom 'optimaliseren' ipv 'verbeteren'?</t>
  </si>
  <si>
    <t>Waarom 'creeren'?</t>
  </si>
  <si>
    <t>Suggestie om dit op te nemen onder andere leefgebieden maar dan kan het alleen daar (begrenzing)</t>
  </si>
  <si>
    <t>Stroomgebied/waterlichaam</t>
  </si>
  <si>
    <t>vasthouden en vastleggen OS</t>
  </si>
  <si>
    <t>stimuleren bodemdiversiteit, voorkomen en stoppen bodemdaling</t>
  </si>
  <si>
    <t>tegengaan bodemverdichting en erosie</t>
  </si>
  <si>
    <t>scorecard grasland kwaliteit</t>
  </si>
  <si>
    <t>scorecard akkerrand kwaliteit</t>
  </si>
  <si>
    <t>scorecard N2000 bufferzone</t>
  </si>
  <si>
    <r>
      <rPr>
        <i/>
        <sz val="9"/>
        <rFont val="Verdana"/>
        <family val="2"/>
      </rPr>
      <t xml:space="preserve">Plantresten (a) en andere bodemverbeteraars (b) </t>
    </r>
    <r>
      <rPr>
        <sz val="9"/>
        <rFont val="Verdana"/>
        <family val="2"/>
      </rPr>
      <t>al dan niet opgebracht, zijn ondergewerkt binnen a weken na aanbrengen</t>
    </r>
  </si>
  <si>
    <r>
      <t xml:space="preserve">Er wordt gevrijwaard voor beschadiging door vee (a) </t>
    </r>
    <r>
      <rPr>
        <i/>
        <sz val="9"/>
        <rFont val="Verdana"/>
        <family val="2"/>
      </rPr>
      <t xml:space="preserve">en of predatoren (b) </t>
    </r>
    <r>
      <rPr>
        <sz val="9"/>
        <rFont val="Verdana"/>
        <family val="2"/>
      </rPr>
      <t>van datum x tot datum y</t>
    </r>
  </si>
  <si>
    <t>Er worden in de rustperiode van datum x tot datum y geen landbouwkundige bewerkingen uitgevoerd.</t>
  </si>
  <si>
    <t>Het land is geïnundeerd (volledig drassig). De inundatieperiode loopt van datum x tot datum y.</t>
  </si>
  <si>
    <t>Waterpeil is x cm hoger dan aangegeven polderpeil. X cm boven zomer danwel winterpeil (volgens vergunning).</t>
  </si>
  <si>
    <t>Er wordt gevrijwaard voor beschadiging door predatoren (a) van datum x tot datum y</t>
  </si>
  <si>
    <t>Er wordt gevrijwaard voor beschadiging door vee (a) van datum x tot datum y</t>
  </si>
  <si>
    <t>Resultaat indicator ten behoefte van nationale monitoring:</t>
  </si>
  <si>
    <t>Landschapselement</t>
  </si>
  <si>
    <t>Minimaal landbouwareaal gewijd aan niet-productieve oppervlakten of elementen</t>
  </si>
  <si>
    <t>Snoeiverbod heggen en bomen</t>
  </si>
  <si>
    <t>Meststoffenwet</t>
  </si>
  <si>
    <t>regels mbt gebruik van dierlijke mest</t>
  </si>
  <si>
    <t>regels mbt gebruik mest in teelt- of mestvrije zone</t>
  </si>
  <si>
    <t>Gebruiksnormen dierlijke mest, stikstofgebruiksnorm, mestplaatsingsruimte</t>
  </si>
  <si>
    <t>Goede landbouw- en milieucondities (GLMC)</t>
  </si>
  <si>
    <t>regels mbt gebruik hellingen voor fruitteelt of anders dan als grasland (alleen Zuid-Limburg), erosiepreventie (alleen Zuid-Limburg), verbranden gewasresten, instandhouding en herplanten houtopstanden, snoeiverbod in bepaalde periode</t>
  </si>
  <si>
    <t>Beleidsregels</t>
  </si>
  <si>
    <t>Fosfaatgebruiksnorm, derogatie</t>
  </si>
  <si>
    <t>gebruik van gewasbeschermingsmiddelen of biociden in de teeltvrije zone</t>
  </si>
  <si>
    <t>bescherming nesten</t>
  </si>
  <si>
    <t>bestrijding akkerdistel (alleen Friesland, Utrecht en Zeeland)</t>
  </si>
  <si>
    <t>Minimale landbouwactiviteit</t>
  </si>
  <si>
    <t xml:space="preserve"> verstruiking en verruiging voorkomen</t>
  </si>
  <si>
    <t>Baseline geclusterd</t>
  </si>
  <si>
    <t>Meststoffen</t>
  </si>
  <si>
    <t>Gewasbescherming</t>
  </si>
  <si>
    <t>Gemeenschappelijk landbouwbeleid</t>
  </si>
  <si>
    <t>GLMC</t>
  </si>
  <si>
    <t>Beleidsregel</t>
  </si>
  <si>
    <t/>
  </si>
  <si>
    <t>Doeleigenaar (LNV/V&amp;W/prov), verantwoordelijk voor het koppelen van de (sub)doelen aan de activiteiten en activiteiten aan de R-indicatoren dmv zetten van de 'x'</t>
  </si>
  <si>
    <t>Max € per ha</t>
  </si>
  <si>
    <t>Distelverordening Fryslân, Distelverordening provincie Utrecht 1990, Distelverordening Zeeland 2010</t>
  </si>
  <si>
    <t>o</t>
  </si>
  <si>
    <t>Geen gebruik van chemische onkruidbestrijding op min 90 % van de oppervlakte.</t>
  </si>
  <si>
    <t>Grasland heeft een gemengde samenstelling</t>
  </si>
  <si>
    <t>Leefgebied natte/droge dooradering</t>
  </si>
  <si>
    <t>Overgangsgebied N2000</t>
  </si>
  <si>
    <t>R14</t>
  </si>
  <si>
    <t>R12</t>
  </si>
  <si>
    <t>R20</t>
  </si>
  <si>
    <t>R19</t>
  </si>
  <si>
    <t>R29</t>
  </si>
  <si>
    <t>R27</t>
  </si>
  <si>
    <t>Er wordt gevrijwaard voor beschadiging door vee van datum x tot datum y</t>
  </si>
  <si>
    <t>Er zijn afweermaatregelen tegen predatoren (lijst a) van datum x tot datum y</t>
  </si>
  <si>
    <t>Snoeiafval is verwijderd of op rillen gelegd in het element en/of maaiafval is verwijderd.</t>
  </si>
  <si>
    <t>Jaarlijks is vanaf datum x op minimaal f% tot maximaal g% van de eenheid of het leefgebied onder beheer geschoond waarbij de bagger vanuit het waterelement op aangrenzende landbouwgrond gespoten</t>
  </si>
  <si>
    <t>Vaste mest is opgebracht (vaste mest: dierlijke meststoffen die niet verpompbaar zijn; besluit meststoffen 1Ai; Bijlage i uit Uitvoeringsregeling Meststoffenwet (Tabel I ) rund (10,13), paard (25), schaap (56)), danwel met bodemverbeteraars gericht op bodembiologie uit lijst a.</t>
  </si>
  <si>
    <t>De grond is niet tot minimaal gekeerd (zie lijst a met toegestane technieken)</t>
  </si>
  <si>
    <t>De koeien hebben van datum x tot datum y minimaal a uur weidegang gehad</t>
  </si>
  <si>
    <t>R18</t>
  </si>
  <si>
    <t>Beweiding is verplicht vanaf datum x tot datum y met minimale a en maximale veebezetting b (GVE/ha)</t>
  </si>
  <si>
    <t>Minimaal f% van de oppervlakte bestaat van datum x tot datum y uit gewas a of meerdere gewassen b of gewasresten c.</t>
  </si>
  <si>
    <t>Landsdekkend</t>
  </si>
  <si>
    <t>Kustvlakteveen</t>
  </si>
  <si>
    <t>R21</t>
  </si>
  <si>
    <t>R22</t>
  </si>
  <si>
    <t>R18,21</t>
  </si>
  <si>
    <t>R12,22</t>
  </si>
  <si>
    <t>R29,R26</t>
  </si>
  <si>
    <t>Nr. activiteit</t>
  </si>
  <si>
    <t>Omschrijving activiteit</t>
  </si>
  <si>
    <t>Opmerkingen</t>
  </si>
  <si>
    <t>RBE3</t>
  </si>
  <si>
    <t>Ik ben t.a.v. de bodemverbeteraars ervan uitgegaan dat het hierbij gaat om "overige organische meststoffen". Het maken van het onderscheid wordt wél lastig.</t>
  </si>
  <si>
    <t>RBE13</t>
  </si>
  <si>
    <t>Art. 2.2 Uitvoeringsregeling
rechtstreekse betalingen GLB (minimumactiviteit om landbouwgrond in een voor begrazing of teelt geschikte staat te houden)</t>
  </si>
  <si>
    <t>19a</t>
  </si>
  <si>
    <t>RBE4</t>
  </si>
  <si>
    <t>19b</t>
  </si>
  <si>
    <t>Perceel is &lt; x ha en is voor y% omzoomd door houtige- danwel waterelementen</t>
  </si>
  <si>
    <t>Max x GVE/ha bedrijf</t>
  </si>
  <si>
    <t>geen?</t>
  </si>
  <si>
    <t>GLMC8a</t>
  </si>
  <si>
    <t>GLMC8b</t>
  </si>
  <si>
    <t>RBE1</t>
  </si>
  <si>
    <t>RBE2</t>
  </si>
  <si>
    <t xml:space="preserve">Minimaal a verschillende indicatorsoorten uit lijst b ten behoeve van specifiek doel zijn in transsect aanwezig in de periode x tot y </t>
  </si>
  <si>
    <t>Op het grasland zijn na datum x tot datum y van het volgende kalenderjaar geen landbouwkundige bewerkingen uitgevoerd.</t>
  </si>
  <si>
    <t>Van datum x tot datum y beweiding toegestaan met maximale veebezetting b (GVE/ha)</t>
  </si>
  <si>
    <t>Opvangen waterpieken en droogte</t>
  </si>
  <si>
    <t>Omgaan met verzilting</t>
  </si>
  <si>
    <t>Vernatten</t>
  </si>
  <si>
    <t>Waterbergen</t>
  </si>
  <si>
    <t>Verbeteren basiskwaliteit biodiversiteit (wo insecten)</t>
  </si>
  <si>
    <t>Verbeteren hydrologie</t>
  </si>
  <si>
    <t>Reduceren ammoniak emissie</t>
  </si>
  <si>
    <t xml:space="preserve">Reduceren uitstoot broeikasgassen </t>
  </si>
  <si>
    <t>Vastleggen CO2 (bodem, landschap)</t>
  </si>
  <si>
    <t>Beheren houtopstanden</t>
  </si>
  <si>
    <t>Beheren perceelsranden</t>
  </si>
  <si>
    <t>Beheren waterelementen</t>
  </si>
  <si>
    <t>Beheren geomorfphologie</t>
  </si>
  <si>
    <t xml:space="preserve">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t>
  </si>
  <si>
    <t>Toepassing van biologische gewasbescherming</t>
  </si>
  <si>
    <t>Gewas a is uiterlijk op datum x geoogst</t>
  </si>
  <si>
    <t>Baselinevoorwaarde</t>
  </si>
  <si>
    <t>1 (voor zover
gericht op 
weide- en akker-
vogels)</t>
  </si>
  <si>
    <t xml:space="preserve">art. 11.37 lid 1 Besluit activiteiten leefomgeving  (verbod op zonder vergunning doden, vangen of verontrusten soorten Vogelrichtlijn en verbod op verstoren van hun nesten)
</t>
  </si>
  <si>
    <t xml:space="preserve">Vogelrichtlijn: thans art. 3.1 Wet natuurbescherming, welke in 2022 worden zal vervangen door de Omgevingswet.
</t>
  </si>
  <si>
    <t>1 (voor zover
gericht op 
indicator-
soorten flora)</t>
  </si>
  <si>
    <t>a) art. 11.46 lid 1, onderdeel e, van het Besluit activiteiten leefomgeving (verbod op zonder vergunning plukken, houden of verhandelen  plantensoorten Habitatrichtlijn/Verdrag van Bern)
b) art. 11.54 lid 1, onderdeel c, van het Besluit activiteiten leefomgeving (verbod op het zonder vergunning plukken, houden of verhandelen bepaalde vaatplanten)</t>
  </si>
  <si>
    <r>
      <t xml:space="preserve">a) Habitatrichtlijn: thans art. 3.5 lid 5 Wet natuurbescherming
b) Bescherming andere soorten: thans art. 3.10 lid 1, onderdeel c, Wet natuurbescherming
</t>
    </r>
    <r>
      <rPr>
        <sz val="11"/>
        <color rgb="FFFF0000"/>
        <rFont val="Calibri"/>
        <family val="2"/>
        <scheme val="minor"/>
      </rPr>
      <t>In de ANLb worden de artt. 3.5 en 3.10 Wet natuurbescherming momenteel niet als baseline aangemerkt, ook al is deze activiteit opgenomen bij de beheercodes 5a t/m 5g, 5j, 5k en 13e t/m 13g.</t>
    </r>
  </si>
  <si>
    <t xml:space="preserve">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t>
  </si>
  <si>
    <t>Vaste mest is opgebracht, danwel bodemverbeteraars gericht op bodembiologie uit lijst a.</t>
  </si>
  <si>
    <r>
      <rPr>
        <i/>
        <sz val="11"/>
        <color theme="1"/>
        <rFont val="Calibri"/>
        <family val="2"/>
        <scheme val="minor"/>
      </rPr>
      <t xml:space="preserve">dierlijke mest:
</t>
    </r>
    <r>
      <rPr>
        <sz val="11"/>
        <color theme="1"/>
        <rFont val="Calibri"/>
        <family val="2"/>
        <scheme val="minor"/>
      </rPr>
      <t xml:space="preserve">a) artt. 7 t/m 12 Meststoffenwet in samenhang met de artt. 24 t/m 34 Uitvoeringsregeling Meststoffenwet (gebruiksnormen);
b) art. 4, leden 1 en 2, Besluit gebruik meststoffen (toegestane periode uitrijden);
c) art. 3:78 lid 2 in samenhang met de artt. 3:84 en 3:85 Activiteitenbesluit milieubeheer (meststoffen i.r.t. teeltvrije zone)
</t>
    </r>
    <r>
      <rPr>
        <i/>
        <sz val="11"/>
        <color rgb="FFFF0000"/>
        <rFont val="Calibri"/>
        <family val="2"/>
        <scheme val="minor"/>
      </rPr>
      <t>bodemverbeteraars</t>
    </r>
    <r>
      <rPr>
        <sz val="11"/>
        <color rgb="FFFF0000"/>
        <rFont val="Calibri"/>
        <family val="2"/>
        <scheme val="minor"/>
      </rPr>
      <t>:
a) artt. 7, 8, onderdelen b en c, 10, 11, 12, tweede t/m vijfde lid, Meststoffenwet in samenhang met de artt. 28 t/m 34 Uitvoerings-regeling Meststoffenwet (stikstof- en fosfaatgebruiksnorm);
b) art. 3b Besluit gebruik meststoffen (toegestane periode uitrijden);
c) Art. 3:78 lid 2 in samenhang met de artt. 3:84 en 3:85 Activiteitenbesluit milieubeheer (meststoffen i.r.t. teeltvrije zone)</t>
    </r>
  </si>
  <si>
    <r>
      <t xml:space="preserve">a) art. 3:78 lid 1 in samenhang met de artt. 3:78a t/m 3:83 Activiteitenbesluit milieubeheer (gewasbeschermingsmiddelen i.r.t. teeltvrije zone);
</t>
    </r>
    <r>
      <rPr>
        <sz val="11"/>
        <color rgb="FFFF0000"/>
        <rFont val="Calibri"/>
        <family val="2"/>
        <scheme val="minor"/>
      </rPr>
      <t xml:space="preserve">b) art. 20 lid 1 Wet gewasbeschermingsmiddelen en biociden in samenhang met art. 55, eerste en tweede volzin van Vo. 1107/2009?
</t>
    </r>
  </si>
  <si>
    <t>Art. 20 lid 1 Wet gewasbeschermingsmiddelen is tot op heden niet toegepast en gaat over de wijze van gebruik (niet het afzien van het gebruik). Vraag of we deze moeten opnemen</t>
  </si>
  <si>
    <t>Beweiding is verplicht vanaf datum x tot datum y met minimiale a en maximale veebezetting b (GVE/ha)</t>
  </si>
  <si>
    <t>De baselinevoorwaarde heeft niet zozeer betrekking op RBE4, maar op het in goede landbouw- en milieuconditie houden van landbouwgrond. In die zin wordt deze bepaling momenteel  als "lapmiddel" toegepast ten aanzien van de activiteiten 8 en 21. Het ligt in de verwachting dat de Uitvoeringsregeling rechtstreekse betalingen GLB vervangen zal worden.</t>
  </si>
  <si>
    <r>
      <t>a) art. 8a lid 1, onderdeel a, Besluit gebruik meststoffen in samenhang met art. 5 lid 1 Uitvoeringsregeling gebruik meststoffen (verplicht vanggewas na teelt ma</t>
    </r>
    <r>
      <rPr>
        <sz val="11"/>
        <color rgb="FFFF0000"/>
        <rFont val="Calibri"/>
        <family val="2"/>
      </rPr>
      <t>ïs op zand- en lössgrond)</t>
    </r>
    <r>
      <rPr>
        <sz val="11"/>
        <color rgb="FFFF0000"/>
        <rFont val="Calibri"/>
        <family val="2"/>
        <scheme val="minor"/>
      </rPr>
      <t xml:space="preserve">
b) artikel 3.1 lid 1, onderdeel b, en bijlage 4, paragraaf 5, van de Uitvoeringsregeling rechtstreekse betalingen GLB</t>
    </r>
  </si>
  <si>
    <t>a) tot op heden niet toegepast. Het zou zich (momenteel) alleen in bepaalde gevallen kunnen voordoen bij ANLb-beheercode 15d;
b) alleen als het gaat om gewasresten</t>
  </si>
  <si>
    <t>De baselinevoorwaarde heeft niet zozeer betrekking op RBE4, maar op het in goede landbouw- en milieuconditie houden van landbouwgrond. In die zin wordt deze bepaling momenteel niet toegepast ten aanzien van activiteit 17, maar als "lapmiddel" ten aanzien van de activiteiten 8 en 21. 
Het ligt in de verwachting dat de Uitvoeringsregeling rechtstreekse betalingen GLB vervangen zal worden.</t>
  </si>
  <si>
    <t>Waterpeil is x cm hoger dan aangegeven polderpeil. X cm boven zomer- danwel winterpeil (volgens vergunning).</t>
  </si>
  <si>
    <t>Keur/peilbesluit waterschap</t>
  </si>
  <si>
    <t>Bij de controles ter plaatse kijkt de NVWA momenteel naar het peilbesluit van het waterschap</t>
  </si>
  <si>
    <t xml:space="preserve">a) Habitatrichtlijn: thans art. 3.5 lid 5 Wet natuurbescherming
b) Bescherming andere soorten: thans art. 3.10 lid 1, onderdeel c, Wet natuurbescherming
In de ANLb worden de artt. 3.5 en 3.10 Wet natuurbescherming momenteel niet als baseline aangemerkt, ook al is deze activiteit opgenomen bij de beheercodes 5a t/m 5g, 5j, 5k en 13e t/m 13g.
</t>
  </si>
  <si>
    <t>Deze activiteit is nieuw. Het is onduidelijk of/hoe deze in het kader van de ANLb ingezet gaat worden. Daarmee is het bepalen van de baseline ook lastig</t>
  </si>
  <si>
    <t>Op het grasland zijn na datum x tot datum y van het volgende kalenderjaar geen landbouwkundige bewerkingen uitgevoerd</t>
  </si>
  <si>
    <r>
      <t xml:space="preserve">a) art. 4b Besluit gebruik meststoffen?
b) art. 2.16 Uitvoeringsregeling rechtstreekse betalingen GLB?
</t>
    </r>
    <r>
      <rPr>
        <sz val="11"/>
        <rFont val="Calibri"/>
        <family val="2"/>
        <scheme val="minor"/>
      </rPr>
      <t>c) art. 2.15 Uitvoeringsregeling rechtstreekse betalingen GLB (Natura 2000-gebieden)</t>
    </r>
  </si>
  <si>
    <t>Wat wordt in dit kader verstaan onder
"bewerken"? Ook bijv. maaien?
Het ligt in de verwachting dat de Uitvoeringsregeling rechtstreekse betalingen GLB vervangen zal worden.
Deze activiteit is nieuw. Het is onduidelijk of/hoe deze in het kader van de ANLb ingezet gaat worden. Daarmee is het bepalen van de baseline ook lastig</t>
  </si>
  <si>
    <t xml:space="preserve">Van datum x tot datum y beweiding toegestaan met maximale veebezetting b (GVE/ha) </t>
  </si>
  <si>
    <t>a) de baselinevoorwaarde heeft niet zozeer betrekking op RBE4, maar op het in goede landbouw- en milieuconditie houden van landbouwgrond. In die zin wordt deze bepaling momenteel  als "lapmiddel" toegepast ten aanzien van de activiteiten 8 en 21. Het ligt in de verwachting dat de Uitvoeringsregeling rechtstreekse betalingen GLB vervangen zal worden.
b) moet het woordje "geen" wel staan in de omschrijving van de activiteit?</t>
  </si>
  <si>
    <t>Jaarlijks is minimaal f% tot maximaal g% van de oppervlakte van de beheereenheden in het leefgebied gekapt, geknot of gedund ten
behoeve handhaven verschijningsvorm</t>
  </si>
  <si>
    <r>
      <t xml:space="preserve">a) art. 11.129 Besluit activiteiten leefomgeving (verbod houtopstanden te vellen zonder herbeplanting, m.u.v. periodiek vellen griend- en hakhout);
</t>
    </r>
    <r>
      <rPr>
        <sz val="11"/>
        <color rgb="FFFF0000"/>
        <rFont val="Calibri"/>
        <family val="2"/>
        <scheme val="minor"/>
      </rPr>
      <t>b) artikel 3.1 lid 1, onderdeel b, en bijlage 4, paragraaf 6, onderdeel B, van de Uitvoeringsregeling rechtstreekse betalingen GLB (snoeiverbod gedurende de periode 15 maart t/m 15 juli of als broedende vogels aanwezig zijn)?</t>
    </r>
  </si>
  <si>
    <r>
      <t xml:space="preserve">Huidige eisen:
a) artt. 4.2 en 4.3, leden 1 t/m 3, Wet natuurbescherming in samenhang met artikel 3.1 lid 1, onderdeel b, en bijlage 4, paragraaf 6, onderdeel A, van de Uitvoeringsregeling rechtstreekse betalingen GLB (verbod houtopstanden te vellen zonder herbeplanting, m.u.v. periodiek vellen griend- en hakhout);
</t>
    </r>
    <r>
      <rPr>
        <sz val="11"/>
        <color rgb="FFFF0000"/>
        <rFont val="Calibri"/>
        <family val="2"/>
        <scheme val="minor"/>
      </rPr>
      <t>b) onbekend of deze bepaling gehandhaafd blijft of dat er een andere bepaling met dezelfde strekking wordt opgesteld.</t>
    </r>
  </si>
  <si>
    <t>minimaal f% tot maximaal g% van de eenheid of van het leefgebied onder beheer is jaarlijks, in de periode x tot y geschoond danwel
geschoond en gemaaid danwel gemaaid </t>
  </si>
  <si>
    <t xml:space="preserve">Snoeiafval is verwijderd of op rillen gelegd in het element en/of maaiafval is verwijderd. </t>
  </si>
  <si>
    <t>In aangewezen gebieden zijn tussen de teeltruggen minimaal k drempeljes van minimaal l cm hoog per m meter aanwezig met een minimale afstand van  o meter onderling</t>
  </si>
  <si>
    <t xml:space="preserve">Plantresten (a), lijst conform 6 (b) en/of andere bodemverbeteraars (c) al dan niet opgebracht, zijn ondergewerkt binnen c weken na
aanbrengen </t>
  </si>
  <si>
    <t xml:space="preserve">artikel 3.1 lid 1, onderdeel b, en bijlage 4, paragraaf 5, van de Uitvoeringsregeling rechtstreekse betalingen GLB </t>
  </si>
  <si>
    <t>Deze activiteit is nieuw. Het is onduidelijk of/hoe deze in het kader van de ANLb ingezet gaat worden. Daarmee is het bepalen van de baseline ook lastig. Bij de Eco-regeling is deze activiteit overigens geschrapt</t>
  </si>
  <si>
    <t>Deze activiteit is nieuw. Het is onduidelijk of/hoe deze in het kader van de ANLb ingezet gaat worden. Daarmee is het bepalen van de baseline ook lastig.  Vind het onlogisch dat dit potentieel onder het ANLb zit, want het gaat eigenlijk om het handhaven van een natuurlijke handicap. Maar dat is aan de Europese Commissie</t>
  </si>
  <si>
    <t>Jaarlijks aanleggen van een greppel met minimale breedte x en minimale diepte y ten behoeve van infiltratie. Is tijdens hoofdteelt
aanwezig</t>
  </si>
  <si>
    <r>
      <t xml:space="preserve">a) art. 11.37 lid 1 van het Besluit activiteiten leefomgeving  (verbod op zonder vergunning doden, vangen of verontrusten soorten Vogelrichtlijn en verbod op verstoren van hun nesten)
</t>
    </r>
    <r>
      <rPr>
        <sz val="11"/>
        <rFont val="Calibri"/>
        <family val="2"/>
        <scheme val="minor"/>
      </rPr>
      <t>b) art. 11.46 lid 1, onderdelen a t/m d, van het Besluit activiteiten leefomgeving (verbod op zonder vergunning doden, vangen of verontrusten diersoorten Habitatrichtlijn/Verdrag van Bern en verbod op verstoren van hun nesten)
c) art. 11.54 lid 1, onderdelen a en b, van het Besluit activiteiten leefomgeving (verbod op zonder vergunning doden, vangen of verontrusten bepaalde diersoorten en verbod op verstoren van hun nesten)</t>
    </r>
  </si>
  <si>
    <t xml:space="preserve">Hangt af van welke vogel- en/of diersoorten als predatoren worden aangemerkt en welke vogel- en diersoorten hiertegen beschermd moeten worden. 
Heeft vrijwaring ook effect op de habitat van de predatoren?
a) Vogelrichtlijn: thans art. 3.1 Wet natuurbescherming, welke in 2022 worden zal vervangen door de Omgevingswet.
b) Habitatrichtlijn: thans art. 3.5 Wet natuurbescherming
c) Bescherming andere soorten: thans art. 3.10 Wet natuurbescherming
</t>
  </si>
  <si>
    <t>Jaarlijkse onderhoud: handhaven verschijningsvorm</t>
  </si>
  <si>
    <t>Nr. ECO-pakket</t>
  </si>
  <si>
    <t>Omschrijving ECO-pakket</t>
  </si>
  <si>
    <t>Rustgewas</t>
  </si>
  <si>
    <t>2a</t>
  </si>
  <si>
    <t>Vroeg oogsten rooigewas</t>
  </si>
  <si>
    <t>Gewas a is uiterlijk op datum x geoogst?</t>
  </si>
  <si>
    <t>2b</t>
  </si>
  <si>
    <t>Stikstofbindend gewas</t>
  </si>
  <si>
    <t>Komt er nog nieuwe regelgeving die de teelt van het stikstofbindende gewas in die periode verplicht stelt?</t>
  </si>
  <si>
    <t>Meerjarige teelt</t>
  </si>
  <si>
    <t>Langjarig grasland</t>
  </si>
  <si>
    <r>
      <t xml:space="preserve">a) art. 3:78 lid 1 in samenhang met de artt. 3:78a t/m 3:83 Activiteitenbesluit milieubeheer (gewasbeschermingsmiddelen i.r.t. teeltvrije zone);
</t>
    </r>
    <r>
      <rPr>
        <sz val="11"/>
        <color rgb="FFFF0000"/>
        <rFont val="Calibri"/>
        <family val="2"/>
        <scheme val="minor"/>
      </rPr>
      <t>b) art. 20 lid 1 Wet gewasbeschermingsmiddelen en biociden in samenhang met art. 55, eerste en tweede volzin van Vo. 1107/2009?</t>
    </r>
    <r>
      <rPr>
        <sz val="11"/>
        <color theme="1"/>
        <rFont val="Calibri"/>
        <family val="2"/>
        <scheme val="minor"/>
      </rPr>
      <t xml:space="preserve">
</t>
    </r>
  </si>
  <si>
    <t>Art. 20 lid 1 Wet gewasbeschermingsmiddelen is tot op heden niet toegepast en gaat over de wijze van gebruik (niet het afzien van het gebruik). Vraag of we deze moeten opnemen.</t>
  </si>
  <si>
    <t>Art. 4b Bgm geeft als hoofdregel dat het verboden is om de graszode te vernietigen. Daarop worden een groot aantal (geclausuleerde) uitzonderingen gemaakt. Maar als die zich niet voordoen (dat zal slechts in een beperkt aantal gevallen zo zijn, dan geldt de hoofdregel. Vandaar dat die bepaling opgenomen is als baselinevoorwaarde
Art. 2.16 URGLB is een vergroeningseis, dus de juridische basis zal in het nGLB waarschijnlijk wijzigen 
Artikel 2.15 URGLB t.a.v. N2000-gebied</t>
  </si>
  <si>
    <t>Bufferstrook met kruiden</t>
  </si>
  <si>
    <t>Grasklaver</t>
  </si>
  <si>
    <t>Grasland met kruiden</t>
  </si>
  <si>
    <t>Strokenteelt</t>
  </si>
  <si>
    <t>10a</t>
  </si>
  <si>
    <t>Combinatieteelt</t>
  </si>
  <si>
    <t>10b</t>
  </si>
  <si>
    <t>Onderzaai vanggewas</t>
  </si>
  <si>
    <t>9?</t>
  </si>
  <si>
    <t>Groenbedekking</t>
  </si>
  <si>
    <t>Komt er nog regelgeving op dit punt, bijv. als uitvloeisel van het 7e AP?</t>
  </si>
  <si>
    <t>Mechanisch onderwerken graszode</t>
  </si>
  <si>
    <t>7?</t>
  </si>
  <si>
    <t>geen? Zie opmerking</t>
  </si>
  <si>
    <t>De omschrijving van de activiteit lijkt niet aan te sluiten bij dit Eco-pakket.  Alternatieve omschrijving activiteit (nr. 42?): De graszode is mechanisch ondergewerkt zonder voorafgaand gebruik van herbicide(n). Er is geen wettelijke verplichting om de graszode mechanisch onder te werken. In die zin zou er dus geen baseline zijn.</t>
  </si>
  <si>
    <t>Permanente groenbedekking</t>
  </si>
  <si>
    <t>Er wordt betaald voor het toepassen van een bepaalde techniek</t>
  </si>
  <si>
    <t>Veebezetting</t>
  </si>
  <si>
    <t>Maximaal x GVE/ha bedrijf</t>
  </si>
  <si>
    <t>Heg, haag, struweel</t>
  </si>
  <si>
    <t>Jaarlijks onderhoud: handhaven verschijningsvorm</t>
  </si>
  <si>
    <t>Landschapselement hout</t>
  </si>
  <si>
    <t>Ecologisch schonen</t>
  </si>
  <si>
    <t>minimaal f% tot maximaal g% van de eenheid of van het leefgebied onder beheer is jaarlijks, in de periode x tot y  geschoond danwel geschoond en gemaaid danwel gemaaid </t>
  </si>
  <si>
    <t>Het lijkt in dit kader meer te gaan om het talud van de sloot.</t>
  </si>
  <si>
    <t>Jaarlijks is vanaf datum x op minimaal f% tot maximaal g% van de eenheid of het leefgebied onder beheer geschoond waarbij de bagger vanuit het waterelement op
aangrenzende landbouwgrond gespoten</t>
  </si>
  <si>
    <t>Groene braak</t>
  </si>
  <si>
    <t>Biologische landbouw</t>
  </si>
  <si>
    <t>Je moet SKAL-gecertificeerd zijn om hieraan te kunnen deelnemen. Maar dat is m.i. meer een instapeis dan een baselinevoorwaarde</t>
  </si>
  <si>
    <t>Verlengde weidegang</t>
  </si>
  <si>
    <t>De koeien hebben van datum x tot datum y ten minste a uur weidegang gehad</t>
  </si>
  <si>
    <t>Kleinschalig perceel</t>
  </si>
  <si>
    <t>Perceel is &lt; x ha en is voor y% omzoomd door houtige dan wel waterelementen</t>
  </si>
  <si>
    <t>Vind het onlogisch dat dit onder Eco zit, want het gaat eigenlijk om het handhaven van een natuurlijke handicap. Maar dat is aan de
Europese Commissie</t>
  </si>
  <si>
    <t>Natte teelt</t>
  </si>
  <si>
    <t>Biologische bestrijding</t>
  </si>
  <si>
    <t>Nummering RBE- of GLMC-eis nGLB</t>
  </si>
  <si>
    <t>Nummering RBE- of GLMC-eis huidig GLB</t>
  </si>
  <si>
    <t>Kaderrichtlijn water. Is in het huidige GLB nog geen RBE- of GLMC-eis, alhoewel in GLMC-eis 3 verwezen werd naar voorloper Richtlijn 1980/68 (die toen al ingetrokken was). Zie randvoorwaarde 14.2</t>
  </si>
  <si>
    <t>Nitraatrichtlijn</t>
  </si>
  <si>
    <t>Vogelrichtlijn</t>
  </si>
  <si>
    <t>Habitatrichtlijn</t>
  </si>
  <si>
    <t>RBE5</t>
  </si>
  <si>
    <t>Voedselveiligheid</t>
  </si>
  <si>
    <t>RBE6</t>
  </si>
  <si>
    <t>Hormonenrichtlijn</t>
  </si>
  <si>
    <t>RBE7</t>
  </si>
  <si>
    <t>RBE10</t>
  </si>
  <si>
    <t>Gewasbeschermingsmiddelen</t>
  </si>
  <si>
    <t>RBE8</t>
  </si>
  <si>
    <t>Biociden. Is in het huidige GLB nog geen RBE- of GLMC-eis</t>
  </si>
  <si>
    <t>RBE9</t>
  </si>
  <si>
    <t>RBE11</t>
  </si>
  <si>
    <t>Kalverenrichtlijn</t>
  </si>
  <si>
    <t>RBE12</t>
  </si>
  <si>
    <t>Varkensrichtlijn</t>
  </si>
  <si>
    <t>Richtlijn houden landbouwdieren</t>
  </si>
  <si>
    <t>Instandhouding blijvend grasland. In huidig GLB vergroeningseis (art. 45 lid 2 Vo. 1307/2013)</t>
  </si>
  <si>
    <t>Bescherming veengebieden en wetlands. Is in huidig GLB nog geen RBE- of GLMC-eis</t>
  </si>
  <si>
    <t>Verbod verbranden gewasresten</t>
  </si>
  <si>
    <t>Bufferstroken</t>
  </si>
  <si>
    <t>Erosie</t>
  </si>
  <si>
    <t>Minimale grondbedekking</t>
  </si>
  <si>
    <r>
      <t>Gewasrotatie. In huidig GLB was de vergroeningseis gewas</t>
    </r>
    <r>
      <rPr>
        <i/>
        <sz val="11"/>
        <color theme="1"/>
        <rFont val="Calibri"/>
        <family val="2"/>
        <scheme val="minor"/>
      </rPr>
      <t>diversificatie</t>
    </r>
    <r>
      <rPr>
        <sz val="11"/>
        <color theme="1"/>
        <rFont val="Calibri"/>
        <family val="2"/>
        <scheme val="minor"/>
      </rPr>
      <t xml:space="preserve"> (art. 44 Vo. 1307/2013)</t>
    </r>
  </si>
  <si>
    <t>GLMC8(a)</t>
  </si>
  <si>
    <t>Niet-productief areaal. In huidige GLB geen RBE- of GLMC-eis</t>
  </si>
  <si>
    <t>GLMC8(b)</t>
  </si>
  <si>
    <t>GLMC7(a)</t>
  </si>
  <si>
    <t>Instandhouding landschap</t>
  </si>
  <si>
    <t>GLMC8(c)</t>
  </si>
  <si>
    <t>GLMC7(b)</t>
  </si>
  <si>
    <t>Snoeiverbod broedseizoen</t>
  </si>
  <si>
    <t>GLMC8(d) (optioneel)</t>
  </si>
  <si>
    <t>GLMC7(c) (optioneel)</t>
  </si>
  <si>
    <t>Niet toegepast in NL</t>
  </si>
  <si>
    <t>Ecologisch kwetsbaar blijvend grasland N2000. In huidig GLB vergroeningseis (art. 45 lid 1 Vo. 1307/2013)</t>
  </si>
  <si>
    <t>Hoofdteelt</t>
  </si>
  <si>
    <t>Rustgewassen als hoofdteelt minimaal 1 op 3 (perceel)</t>
  </si>
  <si>
    <t>Vroeg ras rooigewas (oogsten &lt;  1 september)</t>
  </si>
  <si>
    <t>Vroeg ras rooigewas (oogsten &lt;  1 november)</t>
  </si>
  <si>
    <t>Eiwithoudende gewassen als hoofdteelt</t>
  </si>
  <si>
    <t>Akkerbouw, gewas uit lijst meerjarige gewassen &gt; 18 mnd op perceel</t>
  </si>
  <si>
    <t>Langjarig grasland (&gt; 5 jaar)</t>
  </si>
  <si>
    <t>Gras/klaver</t>
  </si>
  <si>
    <t>Strokenteelt, minimaal 10 stroken in een combinatie van minimaal 5 stroken met 5 verschillende gewascodes van minimaal 3 en max 24 m breed</t>
  </si>
  <si>
    <t>Mengteelt</t>
  </si>
  <si>
    <t>Kleinschalig perceel (&lt;2ha) voor meer dan 60% omzoomd</t>
  </si>
  <si>
    <t>Bodemgewas</t>
  </si>
  <si>
    <t>Bedekt houden percelen (waaronder niet productief rustgewas) tot 1 maart. Onderwerken zonder gebruik van onkruidbestrijdingsmiddelen.</t>
  </si>
  <si>
    <t>Graszode wordt mechanisch onder gewerkt zonder voorafgaand gebruik van herbiciden</t>
  </si>
  <si>
    <t>Permanente groenbedekking (direct zaaien in groenbemester, bedekt tot de oogst van de hoofdteelt)</t>
  </si>
  <si>
    <t>Teelt maatregelen</t>
  </si>
  <si>
    <t>Biologische bestrijding (bijv steriele mannetjes, nematoden, feromonen)</t>
  </si>
  <si>
    <t>Vee maatregelen</t>
  </si>
  <si>
    <t>Maximaal 1,5 GVE graasdieren per ha grasland op bedrijf en minimaal 10 GVE op bedrijf</t>
  </si>
  <si>
    <t>Verlengde weidegang 1500 uur</t>
  </si>
  <si>
    <t>Verlengde weidegang 3000 uur</t>
  </si>
  <si>
    <t>Niet productief landbouwgrond</t>
  </si>
  <si>
    <t>Houtig element (heg, haag, struweel) is in stand gehouden</t>
  </si>
  <si>
    <t>Houtig element is aanwezig (overige houtige elementen)</t>
  </si>
  <si>
    <t>Water element ecologisch schonen. Het element is na 15 juni voor 25% tot 75% geschoond, in vakken van minimaal 15m of eenzijdig.</t>
  </si>
  <si>
    <t>Niet productieve akker(rand) minimaal 12 maanden (rand minimaal 3m)</t>
  </si>
  <si>
    <t>Duurzaam bedrijf</t>
  </si>
  <si>
    <t>Biologische bedrijf (SKAL)</t>
  </si>
  <si>
    <t>Ecxoregeling</t>
  </si>
  <si>
    <t>activiteit</t>
  </si>
  <si>
    <t>activiteitcode/combi</t>
  </si>
  <si>
    <t>maximale bedrag in koppeltabel (incl transactiekosten van 30%)</t>
  </si>
  <si>
    <t>A01</t>
  </si>
  <si>
    <t>A03</t>
  </si>
  <si>
    <t>A04</t>
  </si>
  <si>
    <t>A05</t>
  </si>
  <si>
    <t>A06</t>
  </si>
  <si>
    <t>A07</t>
  </si>
  <si>
    <t>A08</t>
  </si>
  <si>
    <t>A09</t>
  </si>
  <si>
    <t>A11</t>
  </si>
  <si>
    <t>A16</t>
  </si>
  <si>
    <t>A17</t>
  </si>
  <si>
    <t>A18</t>
  </si>
  <si>
    <t>A19</t>
  </si>
  <si>
    <t>A21</t>
  </si>
  <si>
    <t>A22</t>
  </si>
  <si>
    <t>A23</t>
  </si>
  <si>
    <t>A24</t>
  </si>
  <si>
    <t>A26</t>
  </si>
  <si>
    <t>A27</t>
  </si>
  <si>
    <t>A30</t>
  </si>
  <si>
    <t>FOUT/verouderd!</t>
  </si>
  <si>
    <t>Klimaat</t>
  </si>
  <si>
    <t>Aandeel landbouwgrond vallend onder verbintenissen om emissies te beperken, koolstofopslag te behouden en/of te verbeteren</t>
  </si>
  <si>
    <t xml:space="preserve">Duurzaam watergebruik: </t>
  </si>
  <si>
    <t>R24</t>
  </si>
  <si>
    <t>Share of  utilised agricultural area (UAA) under supported commitments to improve water balance</t>
  </si>
  <si>
    <t>Sustainable and reduced use of pesticides</t>
  </si>
  <si>
    <t>Share of utilised agricultural area (UAA) under supported specific commitments which lead to a sustainable use of pesticides in order to reduce risks and impacts of pesticides such as pesticides leakage</t>
  </si>
  <si>
    <t>Environmental performance in the livestock sector</t>
  </si>
  <si>
    <t>Share of livestock units (LU) under supported commitments to improve environmental sustainability</t>
  </si>
  <si>
    <t>Development of organic agriculture</t>
  </si>
  <si>
    <t>Share of utilised agricultural area (UAA) supported by the CAP for organic farming, with a split between maintenance and conversion</t>
  </si>
  <si>
    <t>Geen gebruik van chemische onkruidbestrijding op min x % van de oppervlakte.</t>
  </si>
  <si>
    <t>Jaarlijks aanleggen van een greppel met minimale breedte x en minimale diepte y ten behoeve van infiltratie. Is aanwezig van datum x tot datum y</t>
  </si>
  <si>
    <t>Minimaal f% tot maximaal g% van de eenheid of van het leefgebied onder beheer is jaarlijks geschoond danwel geschoond en gemaaid danwel gemaaid </t>
  </si>
  <si>
    <t>Jaarlijks is op minimaal f% tot maximaal g% van de eenheid of het leefgebied onder beheer geschoond waarbij de bagger vanuit het waterelement op aangrenzende landbouwgrond gespoten</t>
  </si>
  <si>
    <t>Jaarlijks is minimaal f% tot maximaal g% van oppervlakte van de beheereenheden in het leefgebied is gekapt, geknot, gesnoeid of gedund ten behoeve handhaven verschijningsvorm.</t>
  </si>
  <si>
    <t>Resultaat indicator ten behoefte van monitoring</t>
  </si>
  <si>
    <t>R25</t>
  </si>
  <si>
    <t>R31</t>
  </si>
  <si>
    <t>R34</t>
  </si>
  <si>
    <t>R23</t>
  </si>
  <si>
    <t>Regio1</t>
  </si>
  <si>
    <t>Regio2</t>
  </si>
  <si>
    <t>Grasland regio1 &amp; regio2</t>
  </si>
  <si>
    <t>RBE 1</t>
  </si>
  <si>
    <t>RBE 2</t>
  </si>
  <si>
    <t>RBE 3</t>
  </si>
  <si>
    <t>RBE 4</t>
  </si>
  <si>
    <t>RBE 5</t>
  </si>
  <si>
    <t>RBE 6</t>
  </si>
  <si>
    <t>RBE 7</t>
  </si>
  <si>
    <t>RBE 8</t>
  </si>
  <si>
    <t>RBE 9</t>
  </si>
  <si>
    <t>RBE 10</t>
  </si>
  <si>
    <t>RBE 11</t>
  </si>
  <si>
    <t>Kaderrichtlijn water</t>
  </si>
  <si>
    <t>Diervoeding en levensmiddelen</t>
  </si>
  <si>
    <t>Hormonen en beta-agonisten</t>
  </si>
  <si>
    <t>Duurzaam gebruik pesticiden</t>
  </si>
  <si>
    <t>Bescherming kalveren</t>
  </si>
  <si>
    <t>Bescherming varkens</t>
  </si>
  <si>
    <t>Bescherming landbouwhuisdieren</t>
  </si>
  <si>
    <t>N</t>
  </si>
  <si>
    <t>Plantresten (a), lijst conform 6 (b) en/of andere bodemverbeteraars (c) al dan niet opgebracht, zijn ondergewerkt binnen d weken na aanbrengen</t>
  </si>
  <si>
    <t>Nummer beheeractiviteit'--&gt;</t>
  </si>
  <si>
    <t>Leefgebied</t>
  </si>
  <si>
    <t>beheeractiviteit --&gt;</t>
  </si>
  <si>
    <t>Waterbeheergebieden</t>
  </si>
  <si>
    <t>Dooradering</t>
  </si>
  <si>
    <t>Open akkerland</t>
  </si>
  <si>
    <t>Open grasland</t>
  </si>
  <si>
    <t>Klimaatbeheergebieden</t>
  </si>
  <si>
    <t>Vastleggen CO2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</si>
</sst>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quot;€&quot;\ #,##0.00_-;[Red]&quot;€&quot;\ #,##0.00\-"/>
    <numFmt numFmtId="166" formatCode="_-&quot;€&quot;\ * #,##0.00_-;_-&quot;€&quot;\ * #,##0.00\-;_-&quot;€&quot;\ * &quot;-&quot;??_-;_-@_-"/>
    <numFmt numFmtId="167" formatCode="&quot;€&quot;\ #,##0.00"/>
  </numFmts>
  <fonts count="29" x14ac:knownFonts="1">
    <font>
      <sz val="11"/>
      <color theme="1"/>
      <name val="Calibri"/>
      <family val="2"/>
      <scheme val="minor"/>
    </font>
    <font>
      <sz val="10"/>
      <name val="Arial"/>
      <family val="2"/>
    </font>
    <font>
      <sz val="9"/>
      <name val="Verdana"/>
      <family val="2"/>
    </font>
    <font>
      <sz val="10"/>
      <color theme="1"/>
      <name val="Calibri"/>
      <family val="2"/>
      <scheme val="minor"/>
    </font>
    <font>
      <sz val="10"/>
      <name val="Arial"/>
      <family val="2"/>
    </font>
    <font>
      <sz val="10"/>
      <name val="Calibri"/>
      <family val="2"/>
      <scheme val="minor"/>
    </font>
    <font>
      <sz val="11"/>
      <color theme="1"/>
      <name val="Calibri"/>
      <family val="2"/>
    </font>
    <font>
      <b/>
      <sz val="9"/>
      <color indexed="81"/>
      <name val="Tahoma"/>
      <family val="2"/>
    </font>
    <font>
      <sz val="9"/>
      <color indexed="81"/>
      <name val="Tahoma"/>
      <family val="2"/>
    </font>
    <font>
      <sz val="10"/>
      <name val="Verdana"/>
      <family val="2"/>
    </font>
    <font>
      <b/>
      <sz val="11"/>
      <color theme="4" tint="-0.249977111117893"/>
      <name val="Verdana"/>
      <family val="2"/>
    </font>
    <font>
      <b/>
      <sz val="10"/>
      <name val="Verdana"/>
      <family val="2"/>
    </font>
    <font>
      <b/>
      <sz val="10"/>
      <name val="Arial"/>
      <family val="2"/>
    </font>
    <font>
      <sz val="9"/>
      <color rgb="FF000000"/>
      <name val="Verdana"/>
      <family val="2"/>
    </font>
    <font>
      <sz val="11"/>
      <name val="Calibri"/>
      <family val="2"/>
      <scheme val="minor"/>
    </font>
    <font>
      <sz val="10"/>
      <color indexed="10"/>
      <name val="Verdana"/>
      <family val="2"/>
    </font>
    <font>
      <sz val="9"/>
      <color indexed="8"/>
      <name val="Verdana"/>
      <family val="2"/>
    </font>
    <font>
      <sz val="9"/>
      <color indexed="10"/>
      <name val="Verdana"/>
      <family val="2"/>
    </font>
    <font>
      <b/>
      <sz val="8"/>
      <color indexed="81"/>
      <name val="Tahoma"/>
      <family val="2"/>
    </font>
    <font>
      <sz val="8"/>
      <color indexed="81"/>
      <name val="Tahoma"/>
      <family val="2"/>
    </font>
    <font>
      <i/>
      <sz val="9"/>
      <name val="Verdana"/>
      <family val="2"/>
    </font>
    <font>
      <sz val="10"/>
      <color theme="1"/>
      <name val="Verdana"/>
      <family val="2"/>
    </font>
    <font>
      <sz val="11"/>
      <color rgb="FFFF0000"/>
      <name val="Calibri"/>
      <family val="2"/>
      <scheme val="minor"/>
    </font>
    <font>
      <b/>
      <sz val="11"/>
      <color theme="1"/>
      <name val="Calibri"/>
      <family val="2"/>
      <scheme val="minor"/>
    </font>
    <font>
      <i/>
      <sz val="11"/>
      <color theme="1"/>
      <name val="Calibri"/>
      <family val="2"/>
      <scheme val="minor"/>
    </font>
    <font>
      <sz val="11"/>
      <color rgb="FFFF0000"/>
      <name val="Calibri"/>
      <family val="2"/>
    </font>
    <font>
      <i/>
      <sz val="11"/>
      <color rgb="FFFF0000"/>
      <name val="Calibri"/>
      <family val="2"/>
      <scheme val="minor"/>
    </font>
    <font>
      <b/>
      <i/>
      <sz val="11"/>
      <color theme="1"/>
      <name val="Calibri"/>
      <family val="2"/>
      <scheme val="minor"/>
    </font>
    <font>
      <b/>
      <sz val="10"/>
      <color theme="1"/>
      <name val="Verdana"/>
      <family val="2"/>
    </font>
  </fonts>
  <fills count="14">
    <fill>
      <patternFill patternType="none"/>
    </fill>
    <fill>
      <patternFill patternType="gray125"/>
    </fill>
    <fill>
      <patternFill patternType="solid">
        <fgColor theme="2" tint="-0.249977111117893"/>
        <bgColor indexed="64"/>
      </patternFill>
    </fill>
    <fill>
      <patternFill patternType="solid">
        <fgColor indexed="4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6699"/>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39997558519241921"/>
        <bgColor indexed="64"/>
      </patternFill>
    </fill>
  </fills>
  <borders count="22">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indexed="64"/>
      </left>
      <right/>
      <top/>
      <bottom/>
      <diagonal/>
    </border>
    <border>
      <left/>
      <right/>
      <top/>
      <bottom style="medium">
        <color indexed="64"/>
      </bottom>
      <diagonal/>
    </border>
    <border>
      <left/>
      <right/>
      <top style="medium">
        <color indexed="64"/>
      </top>
      <bottom/>
      <diagonal/>
    </border>
    <border>
      <left/>
      <right style="thin">
        <color auto="1"/>
      </right>
      <top style="thin">
        <color auto="1"/>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s>
  <cellStyleXfs count="5">
    <xf numFmtId="0" fontId="0" fillId="0" borderId="0"/>
    <xf numFmtId="0" fontId="1" fillId="0" borderId="0"/>
    <xf numFmtId="0" fontId="4" fillId="0" borderId="0"/>
    <xf numFmtId="0" fontId="4" fillId="0" borderId="0"/>
    <xf numFmtId="166" fontId="4" fillId="0" borderId="0" applyFont="0" applyFill="0" applyBorder="0" applyAlignment="0" applyProtection="0"/>
  </cellStyleXfs>
  <cellXfs count="298">
    <xf numFmtId="0" fontId="0" fillId="0" borderId="0" xfId="0"/>
    <xf numFmtId="0" fontId="0" fillId="0" borderId="0" xfId="0" applyAlignment="1">
      <alignment wrapText="1"/>
    </xf>
    <xf numFmtId="0" fontId="0" fillId="0" borderId="0" xfId="0" applyAlignment="1">
      <alignment vertical="top" wrapText="1"/>
    </xf>
    <xf numFmtId="0" fontId="0" fillId="2" borderId="0" xfId="0" applyFill="1" applyAlignment="1">
      <alignment vertical="top" wrapText="1"/>
    </xf>
    <xf numFmtId="0" fontId="2" fillId="3" borderId="1" xfId="1" applyFont="1" applyFill="1" applyBorder="1" applyAlignment="1">
      <alignment horizontal="center" textRotation="90" wrapText="1"/>
    </xf>
    <xf numFmtId="0" fontId="2" fillId="4" borderId="1" xfId="1" applyFont="1" applyFill="1" applyBorder="1" applyAlignment="1">
      <alignment horizontal="center" textRotation="90" wrapText="1"/>
    </xf>
    <xf numFmtId="0" fontId="0" fillId="5" borderId="2" xfId="0" applyFill="1" applyBorder="1" applyAlignment="1">
      <alignment vertical="top" wrapText="1"/>
    </xf>
    <xf numFmtId="0" fontId="3" fillId="5" borderId="3" xfId="0" applyFont="1" applyFill="1" applyBorder="1" applyAlignment="1">
      <alignment horizontal="left" wrapText="1"/>
    </xf>
    <xf numFmtId="0" fontId="0" fillId="5" borderId="3" xfId="0" applyFill="1" applyBorder="1" applyAlignment="1">
      <alignment wrapText="1"/>
    </xf>
    <xf numFmtId="0" fontId="0" fillId="5" borderId="0" xfId="0" applyFill="1" applyAlignment="1">
      <alignment wrapText="1"/>
    </xf>
    <xf numFmtId="0" fontId="0" fillId="6" borderId="1" xfId="0" applyFill="1" applyBorder="1" applyAlignment="1">
      <alignment vertical="top" wrapText="1"/>
    </xf>
    <xf numFmtId="0" fontId="3" fillId="6" borderId="3" xfId="0" applyFont="1" applyFill="1" applyBorder="1" applyAlignment="1">
      <alignment horizontal="left" wrapText="1"/>
    </xf>
    <xf numFmtId="0" fontId="0" fillId="6" borderId="3" xfId="0" applyFill="1" applyBorder="1" applyAlignment="1">
      <alignment wrapText="1"/>
    </xf>
    <xf numFmtId="0" fontId="0" fillId="6" borderId="0" xfId="0" applyFill="1" applyAlignment="1">
      <alignment wrapText="1"/>
    </xf>
    <xf numFmtId="0" fontId="0" fillId="5" borderId="4" xfId="0" applyFill="1" applyBorder="1" applyAlignment="1">
      <alignment vertical="top" wrapText="1"/>
    </xf>
    <xf numFmtId="0" fontId="0" fillId="6" borderId="3" xfId="0" applyFill="1" applyBorder="1" applyAlignment="1">
      <alignment vertical="top" wrapText="1"/>
    </xf>
    <xf numFmtId="0" fontId="0" fillId="5" borderId="3" xfId="0" applyFill="1" applyBorder="1" applyAlignment="1">
      <alignment vertical="top" wrapText="1"/>
    </xf>
    <xf numFmtId="0" fontId="3" fillId="5" borderId="6" xfId="0" applyFont="1" applyFill="1" applyBorder="1" applyAlignment="1">
      <alignment horizontal="left" wrapText="1"/>
    </xf>
    <xf numFmtId="0" fontId="3" fillId="6" borderId="6" xfId="0" applyFont="1" applyFill="1" applyBorder="1" applyAlignment="1">
      <alignment horizontal="left" wrapText="1"/>
    </xf>
    <xf numFmtId="0" fontId="5" fillId="6" borderId="3" xfId="2" applyFont="1" applyFill="1" applyBorder="1" applyAlignment="1">
      <alignment horizontal="left" wrapText="1"/>
    </xf>
    <xf numFmtId="0" fontId="5" fillId="5" borderId="0" xfId="2" applyFont="1" applyFill="1" applyAlignment="1">
      <alignment vertical="top" wrapText="1"/>
    </xf>
    <xf numFmtId="0" fontId="5" fillId="5" borderId="3" xfId="2" applyFont="1" applyFill="1" applyBorder="1" applyAlignment="1">
      <alignment horizontal="left" wrapText="1"/>
    </xf>
    <xf numFmtId="0" fontId="5" fillId="6" borderId="2" xfId="2" applyFont="1" applyFill="1" applyBorder="1" applyAlignment="1">
      <alignment horizontal="left" wrapText="1"/>
    </xf>
    <xf numFmtId="0" fontId="0" fillId="5" borderId="6" xfId="0" applyFill="1" applyBorder="1" applyAlignment="1">
      <alignment wrapText="1"/>
    </xf>
    <xf numFmtId="0" fontId="0" fillId="6" borderId="6" xfId="0" applyFill="1" applyBorder="1" applyAlignment="1">
      <alignment vertical="top" wrapText="1"/>
    </xf>
    <xf numFmtId="0" fontId="3" fillId="6" borderId="6" xfId="0" applyFont="1" applyFill="1" applyBorder="1" applyAlignment="1">
      <alignment vertical="top" wrapText="1"/>
    </xf>
    <xf numFmtId="0" fontId="0" fillId="5" borderId="6" xfId="0" applyFill="1" applyBorder="1" applyAlignment="1">
      <alignment vertical="top" wrapText="1"/>
    </xf>
    <xf numFmtId="0" fontId="3" fillId="5" borderId="6" xfId="0" applyFont="1" applyFill="1" applyBorder="1" applyAlignment="1">
      <alignment vertical="top" wrapText="1"/>
    </xf>
    <xf numFmtId="0" fontId="0" fillId="5" borderId="1" xfId="0" applyFill="1" applyBorder="1" applyAlignment="1">
      <alignment wrapText="1"/>
    </xf>
    <xf numFmtId="0" fontId="0" fillId="6" borderId="1" xfId="0" applyFill="1" applyBorder="1" applyAlignment="1">
      <alignment wrapText="1"/>
    </xf>
    <xf numFmtId="0" fontId="5" fillId="6" borderId="10" xfId="2" applyFont="1" applyFill="1" applyBorder="1" applyAlignment="1">
      <alignment vertical="top" wrapText="1"/>
    </xf>
    <xf numFmtId="0" fontId="0" fillId="6" borderId="2" xfId="0" applyFill="1" applyBorder="1" applyAlignment="1">
      <alignment wrapText="1"/>
    </xf>
    <xf numFmtId="0" fontId="5" fillId="5" borderId="3" xfId="2" applyFont="1" applyFill="1" applyBorder="1" applyAlignment="1">
      <alignment vertical="top" wrapText="1"/>
    </xf>
    <xf numFmtId="0" fontId="5" fillId="6" borderId="3" xfId="2" applyFont="1" applyFill="1" applyBorder="1" applyAlignment="1">
      <alignment vertical="top" wrapText="1"/>
    </xf>
    <xf numFmtId="0" fontId="0" fillId="6" borderId="4" xfId="0" applyFill="1" applyBorder="1" applyAlignment="1">
      <alignment wrapText="1"/>
    </xf>
    <xf numFmtId="0" fontId="3" fillId="0" borderId="0" xfId="0" applyFont="1" applyAlignment="1">
      <alignment horizontal="left" wrapText="1"/>
    </xf>
    <xf numFmtId="0" fontId="0" fillId="7" borderId="3" xfId="0" applyFill="1" applyBorder="1" applyAlignment="1">
      <alignment wrapText="1"/>
    </xf>
    <xf numFmtId="0" fontId="3" fillId="7" borderId="3" xfId="0" applyFont="1" applyFill="1" applyBorder="1" applyAlignment="1">
      <alignment horizontal="left" wrapText="1"/>
    </xf>
    <xf numFmtId="0" fontId="0" fillId="7" borderId="4" xfId="0" applyFill="1" applyBorder="1" applyAlignment="1">
      <alignment wrapText="1"/>
    </xf>
    <xf numFmtId="0" fontId="5" fillId="7" borderId="4" xfId="0" applyFont="1" applyFill="1" applyBorder="1" applyAlignment="1">
      <alignment wrapText="1"/>
    </xf>
    <xf numFmtId="0" fontId="3" fillId="7" borderId="4" xfId="0" applyFont="1" applyFill="1" applyBorder="1" applyAlignment="1">
      <alignment horizontal="left" wrapText="1"/>
    </xf>
    <xf numFmtId="0" fontId="5" fillId="7" borderId="3" xfId="0" applyFont="1" applyFill="1" applyBorder="1" applyAlignment="1">
      <alignment vertical="top" wrapText="1"/>
    </xf>
    <xf numFmtId="0" fontId="0" fillId="7" borderId="2" xfId="0" applyFill="1" applyBorder="1" applyAlignment="1">
      <alignment wrapText="1"/>
    </xf>
    <xf numFmtId="0" fontId="5" fillId="7" borderId="2" xfId="0" applyFont="1" applyFill="1" applyBorder="1" applyAlignment="1">
      <alignment wrapText="1"/>
    </xf>
    <xf numFmtId="0" fontId="3" fillId="7" borderId="2" xfId="0" applyFont="1" applyFill="1" applyBorder="1" applyAlignment="1">
      <alignment horizontal="left" wrapText="1"/>
    </xf>
    <xf numFmtId="0" fontId="5" fillId="7" borderId="3" xfId="0" applyFont="1" applyFill="1" applyBorder="1" applyAlignment="1">
      <alignment wrapText="1"/>
    </xf>
    <xf numFmtId="0" fontId="0" fillId="0" borderId="3" xfId="0" applyBorder="1" applyAlignment="1">
      <alignment wrapText="1"/>
    </xf>
    <xf numFmtId="0" fontId="5" fillId="0" borderId="0" xfId="0" applyFont="1" applyAlignment="1">
      <alignment wrapText="1"/>
    </xf>
    <xf numFmtId="0" fontId="0" fillId="8" borderId="3" xfId="0" applyFill="1" applyBorder="1" applyAlignment="1">
      <alignment wrapText="1"/>
    </xf>
    <xf numFmtId="0" fontId="3" fillId="8" borderId="3" xfId="0" applyFont="1" applyFill="1" applyBorder="1" applyAlignment="1">
      <alignment horizontal="left" wrapText="1"/>
    </xf>
    <xf numFmtId="0" fontId="0" fillId="9" borderId="3" xfId="0" applyFill="1" applyBorder="1" applyAlignment="1">
      <alignment wrapText="1"/>
    </xf>
    <xf numFmtId="0" fontId="5" fillId="9" borderId="3" xfId="0" applyFont="1" applyFill="1" applyBorder="1" applyAlignment="1">
      <alignment wrapText="1"/>
    </xf>
    <xf numFmtId="0" fontId="3" fillId="9" borderId="3" xfId="0" applyFont="1" applyFill="1" applyBorder="1" applyAlignment="1">
      <alignment horizontal="left" wrapText="1"/>
    </xf>
    <xf numFmtId="0" fontId="0" fillId="9" borderId="0" xfId="0" applyFill="1" applyAlignment="1">
      <alignment wrapText="1"/>
    </xf>
    <xf numFmtId="0" fontId="5" fillId="9" borderId="0" xfId="0" applyFont="1" applyFill="1" applyAlignment="1">
      <alignment wrapText="1"/>
    </xf>
    <xf numFmtId="0" fontId="3" fillId="9" borderId="0" xfId="0" applyFont="1" applyFill="1" applyAlignment="1">
      <alignment horizontal="left" wrapText="1"/>
    </xf>
    <xf numFmtId="0" fontId="0" fillId="0" borderId="0" xfId="0" applyAlignment="1">
      <alignment horizontal="left" wrapText="1"/>
    </xf>
    <xf numFmtId="0" fontId="0" fillId="10" borderId="3" xfId="0" applyFill="1" applyBorder="1" applyAlignment="1">
      <alignment wrapText="1"/>
    </xf>
    <xf numFmtId="0" fontId="0" fillId="10" borderId="3" xfId="0" applyFill="1" applyBorder="1" applyAlignment="1">
      <alignment vertical="top" wrapText="1"/>
    </xf>
    <xf numFmtId="0" fontId="0" fillId="10" borderId="3" xfId="0" applyFill="1" applyBorder="1" applyAlignment="1">
      <alignment horizontal="left" wrapText="1"/>
    </xf>
    <xf numFmtId="0" fontId="0" fillId="10" borderId="3" xfId="0" applyFill="1" applyBorder="1" applyAlignment="1">
      <alignment horizontal="center" vertical="center" wrapText="1"/>
    </xf>
    <xf numFmtId="0" fontId="0" fillId="10" borderId="3" xfId="0" applyFill="1" applyBorder="1" applyAlignment="1">
      <alignment horizontal="left" vertical="top" wrapText="1"/>
    </xf>
    <xf numFmtId="0" fontId="5" fillId="6" borderId="0" xfId="2" applyFont="1" applyFill="1" applyAlignment="1">
      <alignment vertical="top" wrapText="1"/>
    </xf>
    <xf numFmtId="0" fontId="0" fillId="6" borderId="2" xfId="0" applyFill="1" applyBorder="1" applyAlignment="1">
      <alignment vertical="top" wrapText="1"/>
    </xf>
    <xf numFmtId="0" fontId="2" fillId="0" borderId="0" xfId="3" applyFont="1" applyAlignment="1">
      <alignment vertical="top" wrapText="1"/>
    </xf>
    <xf numFmtId="0" fontId="4" fillId="0" borderId="0" xfId="3" applyAlignment="1">
      <alignment wrapText="1"/>
    </xf>
    <xf numFmtId="0" fontId="9" fillId="0" borderId="8" xfId="3" applyFont="1" applyBorder="1" applyAlignment="1">
      <alignment vertical="top" wrapText="1"/>
    </xf>
    <xf numFmtId="0" fontId="2" fillId="0" borderId="8" xfId="3" applyFont="1" applyBorder="1" applyAlignment="1">
      <alignment vertical="top" wrapText="1"/>
    </xf>
    <xf numFmtId="0" fontId="9" fillId="0" borderId="12" xfId="3" applyFont="1" applyBorder="1" applyAlignment="1">
      <alignment vertical="top" wrapText="1"/>
    </xf>
    <xf numFmtId="0" fontId="2" fillId="0" borderId="12" xfId="3" applyFont="1" applyBorder="1" applyAlignment="1">
      <alignment vertical="top" wrapText="1"/>
    </xf>
    <xf numFmtId="0" fontId="2" fillId="11" borderId="12" xfId="3" applyFont="1" applyFill="1" applyBorder="1" applyAlignment="1">
      <alignment horizontal="left" wrapText="1"/>
    </xf>
    <xf numFmtId="49" fontId="2" fillId="11" borderId="12" xfId="3" applyNumberFormat="1" applyFont="1" applyFill="1" applyBorder="1" applyAlignment="1">
      <alignment horizontal="left" wrapText="1"/>
    </xf>
    <xf numFmtId="0" fontId="2" fillId="0" borderId="12" xfId="3" applyFont="1" applyBorder="1" applyAlignment="1">
      <alignment wrapText="1"/>
    </xf>
    <xf numFmtId="0" fontId="9" fillId="0" borderId="12" xfId="3" applyFont="1" applyBorder="1" applyAlignment="1">
      <alignment horizontal="center" vertical="top" textRotation="90" wrapText="1"/>
    </xf>
    <xf numFmtId="0" fontId="11" fillId="0" borderId="3" xfId="3" applyFont="1" applyBorder="1" applyAlignment="1">
      <alignment vertical="top" wrapText="1"/>
    </xf>
    <xf numFmtId="0" fontId="12" fillId="0" borderId="3" xfId="3" applyFont="1" applyBorder="1" applyAlignment="1">
      <alignment wrapText="1"/>
    </xf>
    <xf numFmtId="0" fontId="9" fillId="0" borderId="3" xfId="3" applyFont="1" applyBorder="1" applyAlignment="1">
      <alignment vertical="top" wrapText="1"/>
    </xf>
    <xf numFmtId="0" fontId="13" fillId="0" borderId="3" xfId="3" applyFont="1" applyBorder="1" applyAlignment="1">
      <alignment horizontal="left" vertical="top" wrapText="1"/>
    </xf>
    <xf numFmtId="0" fontId="4" fillId="0" borderId="3" xfId="3" applyBorder="1" applyAlignment="1">
      <alignment wrapText="1"/>
    </xf>
    <xf numFmtId="4" fontId="9" fillId="0" borderId="3" xfId="3" applyNumberFormat="1" applyFont="1" applyBorder="1" applyAlignment="1">
      <alignment vertical="top" wrapText="1"/>
    </xf>
    <xf numFmtId="0" fontId="2" fillId="0" borderId="3" xfId="3" applyFont="1" applyBorder="1" applyAlignment="1">
      <alignment horizontal="left" vertical="top" wrapText="1"/>
    </xf>
    <xf numFmtId="164" fontId="9" fillId="0" borderId="12" xfId="3" applyNumberFormat="1" applyFont="1" applyBorder="1" applyAlignment="1">
      <alignment vertical="top" wrapText="1"/>
    </xf>
    <xf numFmtId="0" fontId="2" fillId="11" borderId="12" xfId="3" applyFont="1" applyFill="1" applyBorder="1" applyAlignment="1">
      <alignment vertical="top" wrapText="1"/>
    </xf>
    <xf numFmtId="49" fontId="2" fillId="11" borderId="12" xfId="3" applyNumberFormat="1" applyFont="1" applyFill="1" applyBorder="1" applyAlignment="1">
      <alignment horizontal="left" vertical="top" wrapText="1"/>
    </xf>
    <xf numFmtId="0" fontId="2" fillId="11" borderId="12" xfId="3" applyFont="1" applyFill="1" applyBorder="1" applyAlignment="1">
      <alignment horizontal="left" vertical="top" wrapText="1"/>
    </xf>
    <xf numFmtId="2" fontId="4" fillId="0" borderId="12" xfId="3" applyNumberFormat="1" applyBorder="1" applyAlignment="1">
      <alignment vertical="top" wrapText="1"/>
    </xf>
    <xf numFmtId="165" fontId="9" fillId="0" borderId="12" xfId="3" applyNumberFormat="1" applyFont="1" applyBorder="1" applyAlignment="1">
      <alignment vertical="top" wrapText="1"/>
    </xf>
    <xf numFmtId="49" fontId="2" fillId="11" borderId="12" xfId="3" applyNumberFormat="1" applyFont="1" applyFill="1" applyBorder="1" applyAlignment="1">
      <alignment vertical="top" wrapText="1"/>
    </xf>
    <xf numFmtId="165" fontId="4" fillId="0" borderId="12" xfId="3" applyNumberFormat="1" applyBorder="1" applyAlignment="1">
      <alignment vertical="top" wrapText="1"/>
    </xf>
    <xf numFmtId="0" fontId="15" fillId="0" borderId="12" xfId="3" applyFont="1" applyBorder="1" applyAlignment="1">
      <alignment vertical="top" wrapText="1"/>
    </xf>
    <xf numFmtId="49" fontId="2" fillId="11" borderId="12" xfId="3" applyNumberFormat="1" applyFont="1" applyFill="1" applyBorder="1" applyAlignment="1">
      <alignment vertical="top"/>
    </xf>
    <xf numFmtId="165" fontId="9" fillId="0" borderId="12" xfId="4" applyNumberFormat="1" applyFont="1" applyFill="1" applyBorder="1" applyAlignment="1">
      <alignment vertical="top" wrapText="1"/>
    </xf>
    <xf numFmtId="0" fontId="4" fillId="0" borderId="12" xfId="3" applyBorder="1" applyAlignment="1">
      <alignment vertical="top" wrapText="1"/>
    </xf>
    <xf numFmtId="4" fontId="4" fillId="0" borderId="3" xfId="3" applyNumberFormat="1" applyBorder="1" applyAlignment="1">
      <alignment vertical="top" wrapText="1"/>
    </xf>
    <xf numFmtId="0" fontId="9" fillId="0" borderId="0" xfId="3" applyFont="1" applyAlignment="1">
      <alignment vertical="top" wrapText="1"/>
    </xf>
    <xf numFmtId="2" fontId="9" fillId="0" borderId="0" xfId="3" applyNumberFormat="1" applyFont="1" applyAlignment="1">
      <alignment vertical="top" wrapText="1"/>
    </xf>
    <xf numFmtId="0" fontId="9" fillId="0" borderId="15" xfId="3" applyFont="1" applyBorder="1" applyAlignment="1">
      <alignment vertical="top" wrapText="1"/>
    </xf>
    <xf numFmtId="0" fontId="9" fillId="0" borderId="16" xfId="3" applyFont="1" applyBorder="1" applyAlignment="1">
      <alignment vertical="top" wrapText="1"/>
    </xf>
    <xf numFmtId="0" fontId="9" fillId="0" borderId="14" xfId="3" applyFont="1" applyBorder="1" applyAlignment="1">
      <alignment vertical="top" wrapText="1"/>
    </xf>
    <xf numFmtId="0" fontId="9" fillId="0" borderId="17" xfId="3" applyFont="1" applyBorder="1" applyAlignment="1">
      <alignment vertical="top" wrapText="1"/>
    </xf>
    <xf numFmtId="0" fontId="9" fillId="0" borderId="13" xfId="3" applyFont="1" applyBorder="1" applyAlignment="1">
      <alignment vertical="top" wrapText="1"/>
    </xf>
    <xf numFmtId="0" fontId="9" fillId="0" borderId="18" xfId="3" applyFont="1" applyBorder="1" applyAlignment="1">
      <alignment vertical="top" wrapText="1"/>
    </xf>
    <xf numFmtId="0" fontId="3" fillId="5" borderId="3" xfId="0" applyFont="1" applyFill="1" applyBorder="1" applyAlignment="1">
      <alignment horizontal="left" vertical="top" wrapText="1"/>
    </xf>
    <xf numFmtId="0" fontId="0" fillId="5" borderId="1" xfId="0" applyFill="1" applyBorder="1" applyAlignment="1">
      <alignment vertical="top" wrapText="1"/>
    </xf>
    <xf numFmtId="0" fontId="0" fillId="6" borderId="4" xfId="0" applyFill="1" applyBorder="1" applyAlignment="1">
      <alignment vertical="top" wrapText="1"/>
    </xf>
    <xf numFmtId="0" fontId="0" fillId="5" borderId="10" xfId="0" applyFill="1" applyBorder="1" applyAlignment="1">
      <alignment wrapText="1"/>
    </xf>
    <xf numFmtId="0" fontId="0" fillId="5" borderId="7" xfId="0" applyFill="1" applyBorder="1" applyAlignment="1">
      <alignment wrapText="1"/>
    </xf>
    <xf numFmtId="0" fontId="0" fillId="5" borderId="19" xfId="0" applyFill="1" applyBorder="1" applyAlignment="1">
      <alignment wrapText="1"/>
    </xf>
    <xf numFmtId="0" fontId="5" fillId="6" borderId="6" xfId="2" applyFont="1" applyFill="1" applyBorder="1" applyAlignment="1">
      <alignment horizontal="left" wrapText="1"/>
    </xf>
    <xf numFmtId="0" fontId="5" fillId="5" borderId="6" xfId="2" applyFont="1" applyFill="1" applyBorder="1" applyAlignment="1">
      <alignment horizontal="left" wrapText="1"/>
    </xf>
    <xf numFmtId="0" fontId="5" fillId="5" borderId="2" xfId="2" applyFont="1" applyFill="1" applyBorder="1" applyAlignment="1">
      <alignment vertical="top" wrapText="1"/>
    </xf>
    <xf numFmtId="0" fontId="2" fillId="0" borderId="13" xfId="3" applyFont="1" applyBorder="1" applyAlignment="1">
      <alignment vertical="top" wrapText="1"/>
    </xf>
    <xf numFmtId="0" fontId="4" fillId="0" borderId="13" xfId="3" applyBorder="1" applyAlignment="1">
      <alignment vertical="top" wrapText="1"/>
    </xf>
    <xf numFmtId="0" fontId="2" fillId="0" borderId="3" xfId="3" applyFont="1" applyBorder="1" applyAlignment="1">
      <alignment vertical="top" wrapText="1"/>
    </xf>
    <xf numFmtId="0" fontId="5" fillId="6" borderId="2" xfId="2" applyFont="1" applyFill="1" applyBorder="1" applyAlignment="1">
      <alignment vertical="top" wrapText="1"/>
    </xf>
    <xf numFmtId="0" fontId="5" fillId="6" borderId="1" xfId="2" applyFont="1" applyFill="1" applyBorder="1" applyAlignment="1">
      <alignment vertical="top" wrapText="1"/>
    </xf>
    <xf numFmtId="0" fontId="11" fillId="12" borderId="3" xfId="0" applyFont="1" applyFill="1" applyBorder="1" applyAlignment="1">
      <alignment horizontal="left" vertical="top" wrapText="1"/>
    </xf>
    <xf numFmtId="0" fontId="9" fillId="12" borderId="3" xfId="0" applyFont="1" applyFill="1" applyBorder="1" applyAlignment="1">
      <alignment horizontal="left" vertical="top" wrapText="1"/>
    </xf>
    <xf numFmtId="0" fontId="9" fillId="12" borderId="3" xfId="0" applyFont="1" applyFill="1" applyBorder="1" applyAlignment="1">
      <alignment horizontal="left" vertical="top"/>
    </xf>
    <xf numFmtId="0" fontId="9" fillId="12" borderId="3" xfId="0" applyFont="1" applyFill="1" applyBorder="1" applyAlignment="1">
      <alignment wrapText="1"/>
    </xf>
    <xf numFmtId="0" fontId="9" fillId="12" borderId="3" xfId="0" applyFont="1" applyFill="1" applyBorder="1"/>
    <xf numFmtId="0" fontId="11" fillId="12" borderId="3" xfId="0" applyFont="1" applyFill="1" applyBorder="1" applyAlignment="1">
      <alignment horizontal="left" vertical="top"/>
    </xf>
    <xf numFmtId="0" fontId="21" fillId="5" borderId="3" xfId="0" applyFont="1" applyFill="1" applyBorder="1" applyAlignment="1">
      <alignment horizontal="left" wrapText="1"/>
    </xf>
    <xf numFmtId="0" fontId="21" fillId="6" borderId="3" xfId="0" applyFont="1" applyFill="1" applyBorder="1" applyAlignment="1">
      <alignment horizontal="left" wrapText="1"/>
    </xf>
    <xf numFmtId="0" fontId="21" fillId="6" borderId="6" xfId="0" applyFont="1" applyFill="1" applyBorder="1" applyAlignment="1">
      <alignment horizontal="left" wrapText="1"/>
    </xf>
    <xf numFmtId="0" fontId="21" fillId="5" borderId="6" xfId="0" applyFont="1" applyFill="1" applyBorder="1" applyAlignment="1">
      <alignment horizontal="left" wrapText="1"/>
    </xf>
    <xf numFmtId="0" fontId="9" fillId="6" borderId="3" xfId="2" applyFont="1" applyFill="1" applyBorder="1" applyAlignment="1">
      <alignment horizontal="left" wrapText="1"/>
    </xf>
    <xf numFmtId="0" fontId="9" fillId="5" borderId="3" xfId="2" applyFont="1" applyFill="1" applyBorder="1" applyAlignment="1">
      <alignment horizontal="left" wrapText="1"/>
    </xf>
    <xf numFmtId="0" fontId="21" fillId="6" borderId="6" xfId="0" applyFont="1" applyFill="1" applyBorder="1" applyAlignment="1">
      <alignment vertical="top" wrapText="1"/>
    </xf>
    <xf numFmtId="0" fontId="21" fillId="5" borderId="6" xfId="0" applyFont="1" applyFill="1" applyBorder="1" applyAlignment="1">
      <alignment vertical="top" wrapText="1"/>
    </xf>
    <xf numFmtId="0" fontId="21" fillId="0" borderId="0" xfId="0" applyFont="1" applyAlignment="1">
      <alignment horizontal="left" wrapText="1"/>
    </xf>
    <xf numFmtId="0" fontId="21" fillId="7" borderId="3" xfId="0" applyFont="1" applyFill="1" applyBorder="1" applyAlignment="1">
      <alignment horizontal="left" wrapText="1"/>
    </xf>
    <xf numFmtId="0" fontId="21" fillId="7" borderId="4" xfId="0" applyFont="1" applyFill="1" applyBorder="1" applyAlignment="1">
      <alignment horizontal="left" wrapText="1"/>
    </xf>
    <xf numFmtId="0" fontId="21" fillId="7" borderId="2" xfId="0" applyFont="1" applyFill="1" applyBorder="1" applyAlignment="1">
      <alignment horizontal="left" wrapText="1"/>
    </xf>
    <xf numFmtId="0" fontId="21" fillId="8" borderId="3" xfId="0" applyFont="1" applyFill="1" applyBorder="1" applyAlignment="1">
      <alignment horizontal="left" wrapText="1"/>
    </xf>
    <xf numFmtId="0" fontId="21" fillId="9" borderId="3" xfId="0" applyFont="1" applyFill="1" applyBorder="1" applyAlignment="1">
      <alignment horizontal="left" wrapText="1"/>
    </xf>
    <xf numFmtId="0" fontId="21" fillId="9" borderId="0" xfId="0" applyFont="1" applyFill="1" applyAlignment="1">
      <alignment horizontal="left" wrapText="1"/>
    </xf>
    <xf numFmtId="0" fontId="21" fillId="0" borderId="0" xfId="0" applyFont="1"/>
    <xf numFmtId="0" fontId="21" fillId="0" borderId="0" xfId="0" applyFont="1" applyAlignment="1">
      <alignment wrapText="1"/>
    </xf>
    <xf numFmtId="0" fontId="9" fillId="3" borderId="1" xfId="1" applyFont="1" applyFill="1" applyBorder="1" applyAlignment="1">
      <alignment horizontal="center" textRotation="90" wrapText="1"/>
    </xf>
    <xf numFmtId="0" fontId="21" fillId="5" borderId="2" xfId="0" applyFont="1" applyFill="1" applyBorder="1" applyAlignment="1">
      <alignment vertical="top" wrapText="1"/>
    </xf>
    <xf numFmtId="0" fontId="21" fillId="5" borderId="3" xfId="0" applyFont="1" applyFill="1" applyBorder="1" applyAlignment="1">
      <alignment wrapText="1"/>
    </xf>
    <xf numFmtId="0" fontId="21" fillId="5" borderId="0" xfId="0" applyFont="1" applyFill="1" applyAlignment="1">
      <alignment wrapText="1"/>
    </xf>
    <xf numFmtId="0" fontId="21" fillId="6" borderId="3" xfId="0" applyFont="1" applyFill="1" applyBorder="1" applyAlignment="1">
      <alignment wrapText="1"/>
    </xf>
    <xf numFmtId="0" fontId="21" fillId="6" borderId="0" xfId="0" applyFont="1" applyFill="1" applyAlignment="1">
      <alignment wrapText="1"/>
    </xf>
    <xf numFmtId="0" fontId="21" fillId="5" borderId="3" xfId="0" applyFont="1" applyFill="1" applyBorder="1" applyAlignment="1">
      <alignment vertical="top" wrapText="1"/>
    </xf>
    <xf numFmtId="0" fontId="21" fillId="5" borderId="1" xfId="0" applyFont="1" applyFill="1" applyBorder="1" applyAlignment="1">
      <alignment wrapText="1"/>
    </xf>
    <xf numFmtId="0" fontId="21" fillId="7" borderId="3" xfId="0" applyFont="1" applyFill="1" applyBorder="1" applyAlignment="1">
      <alignment wrapText="1"/>
    </xf>
    <xf numFmtId="0" fontId="21" fillId="7" borderId="4" xfId="0" applyFont="1" applyFill="1" applyBorder="1" applyAlignment="1">
      <alignment wrapText="1"/>
    </xf>
    <xf numFmtId="0" fontId="21" fillId="0" borderId="3" xfId="0" applyFont="1" applyBorder="1" applyAlignment="1">
      <alignment wrapText="1"/>
    </xf>
    <xf numFmtId="0" fontId="21" fillId="8" borderId="3" xfId="0" applyFont="1" applyFill="1" applyBorder="1" applyAlignment="1">
      <alignment wrapText="1"/>
    </xf>
    <xf numFmtId="167" fontId="21" fillId="8" borderId="3" xfId="0" applyNumberFormat="1" applyFont="1" applyFill="1" applyBorder="1" applyAlignment="1">
      <alignment wrapText="1"/>
    </xf>
    <xf numFmtId="0" fontId="21" fillId="9" borderId="3" xfId="0" applyFont="1" applyFill="1" applyBorder="1" applyAlignment="1">
      <alignment wrapText="1"/>
    </xf>
    <xf numFmtId="0" fontId="21" fillId="9" borderId="0" xfId="0" applyFont="1" applyFill="1" applyAlignment="1">
      <alignment wrapText="1"/>
    </xf>
    <xf numFmtId="0" fontId="21" fillId="10" borderId="3" xfId="0" applyFont="1" applyFill="1" applyBorder="1" applyAlignment="1">
      <alignment wrapText="1"/>
    </xf>
    <xf numFmtId="0" fontId="21" fillId="10" borderId="3" xfId="0" applyFont="1" applyFill="1" applyBorder="1" applyAlignment="1">
      <alignment horizontal="left" wrapText="1"/>
    </xf>
    <xf numFmtId="0" fontId="21" fillId="10" borderId="3" xfId="0" applyFont="1" applyFill="1" applyBorder="1" applyAlignment="1">
      <alignment horizontal="left" vertical="top" wrapText="1"/>
    </xf>
    <xf numFmtId="0" fontId="21" fillId="12" borderId="0" xfId="0" applyFont="1" applyFill="1"/>
    <xf numFmtId="0" fontId="21" fillId="12" borderId="3" xfId="0" applyFont="1" applyFill="1" applyBorder="1" applyAlignment="1">
      <alignment wrapText="1"/>
    </xf>
    <xf numFmtId="0" fontId="21" fillId="12" borderId="3" xfId="0" applyFont="1" applyFill="1" applyBorder="1"/>
    <xf numFmtId="0" fontId="0" fillId="5" borderId="3" xfId="0" applyFill="1" applyBorder="1" applyAlignment="1">
      <alignment horizontal="center" vertical="top" wrapText="1"/>
    </xf>
    <xf numFmtId="0" fontId="0" fillId="6" borderId="3" xfId="0" applyFill="1" applyBorder="1" applyAlignment="1">
      <alignment horizontal="center" vertical="top" wrapText="1"/>
    </xf>
    <xf numFmtId="0" fontId="21" fillId="6" borderId="3" xfId="0" applyFont="1" applyFill="1" applyBorder="1" applyAlignment="1">
      <alignment horizontal="center" vertical="top" wrapText="1"/>
    </xf>
    <xf numFmtId="0" fontId="21" fillId="5" borderId="3" xfId="0" applyFont="1" applyFill="1" applyBorder="1" applyAlignment="1">
      <alignment horizontal="center" vertical="top" wrapText="1"/>
    </xf>
    <xf numFmtId="0" fontId="23" fillId="0" borderId="0" xfId="0" applyFont="1"/>
    <xf numFmtId="0" fontId="21" fillId="0" borderId="0" xfId="0" applyFont="1" applyAlignment="1">
      <alignment horizontal="center" vertical="top"/>
    </xf>
    <xf numFmtId="0" fontId="21" fillId="5" borderId="3" xfId="0" applyFont="1" applyFill="1" applyBorder="1" applyAlignment="1">
      <alignment horizontal="center" wrapText="1"/>
    </xf>
    <xf numFmtId="0" fontId="21" fillId="6" borderId="3" xfId="0" applyFont="1" applyFill="1" applyBorder="1" applyAlignment="1">
      <alignment horizontal="center" wrapText="1"/>
    </xf>
    <xf numFmtId="0" fontId="9" fillId="5" borderId="2" xfId="2" applyFont="1" applyFill="1" applyBorder="1" applyAlignment="1">
      <alignment horizontal="left" wrapText="1"/>
    </xf>
    <xf numFmtId="0" fontId="0" fillId="0" borderId="0" xfId="0" applyAlignment="1">
      <alignment horizontal="left" vertical="top"/>
    </xf>
    <xf numFmtId="0" fontId="0" fillId="0" borderId="0" xfId="0" applyAlignment="1">
      <alignment vertical="top"/>
    </xf>
    <xf numFmtId="0" fontId="22" fillId="0" borderId="0" xfId="0" applyFont="1" applyAlignment="1">
      <alignment vertical="top" wrapText="1"/>
    </xf>
    <xf numFmtId="0" fontId="22" fillId="0" borderId="0" xfId="0" applyFont="1" applyAlignment="1">
      <alignment vertical="top"/>
    </xf>
    <xf numFmtId="0" fontId="0" fillId="0" borderId="0" xfId="0" applyAlignment="1">
      <alignment horizontal="left"/>
    </xf>
    <xf numFmtId="0" fontId="14" fillId="0" borderId="0" xfId="0" applyFont="1" applyAlignment="1">
      <alignment vertical="top" wrapText="1"/>
    </xf>
    <xf numFmtId="0" fontId="14" fillId="0" borderId="0" xfId="0" applyFont="1" applyAlignment="1">
      <alignment vertical="top"/>
    </xf>
    <xf numFmtId="0" fontId="0" fillId="0" borderId="0" xfId="0" applyAlignment="1">
      <alignment horizontal="left" vertical="top" wrapText="1"/>
    </xf>
    <xf numFmtId="0" fontId="21" fillId="7" borderId="3" xfId="0" applyFont="1" applyFill="1" applyBorder="1" applyAlignment="1">
      <alignment horizontal="left" vertical="top" wrapText="1"/>
    </xf>
    <xf numFmtId="0" fontId="14" fillId="0" borderId="0" xfId="0" applyFont="1" applyAlignment="1">
      <alignment horizontal="left" vertical="top"/>
    </xf>
    <xf numFmtId="0" fontId="22" fillId="0" borderId="0" xfId="0" applyFont="1" applyAlignment="1">
      <alignment wrapText="1"/>
    </xf>
    <xf numFmtId="0" fontId="23" fillId="0" borderId="0" xfId="0" applyFont="1" applyAlignment="1">
      <alignment horizontal="left" vertical="top"/>
    </xf>
    <xf numFmtId="0" fontId="14" fillId="0" borderId="0" xfId="0" applyFont="1" applyAlignment="1">
      <alignment horizontal="right" vertical="top"/>
    </xf>
    <xf numFmtId="0" fontId="22" fillId="0" borderId="0" xfId="0" applyFont="1" applyAlignment="1">
      <alignment horizontal="right" vertical="top"/>
    </xf>
    <xf numFmtId="0" fontId="14" fillId="0" borderId="0" xfId="0" applyFont="1"/>
    <xf numFmtId="0" fontId="22" fillId="0" borderId="0" xfId="0" applyFont="1"/>
    <xf numFmtId="0" fontId="9" fillId="0" borderId="0" xfId="1" applyFont="1" applyAlignment="1">
      <alignment horizontal="center" textRotation="90" wrapText="1"/>
    </xf>
    <xf numFmtId="0" fontId="0" fillId="0" borderId="0" xfId="0" applyAlignment="1">
      <alignment horizontal="right" vertical="top"/>
    </xf>
    <xf numFmtId="0" fontId="0" fillId="13" borderId="19" xfId="0" applyFill="1" applyBorder="1" applyAlignment="1">
      <alignment horizontal="left" vertical="center"/>
    </xf>
    <xf numFmtId="0" fontId="0" fillId="13" borderId="11" xfId="0" applyFill="1" applyBorder="1" applyAlignment="1">
      <alignment wrapText="1"/>
    </xf>
    <xf numFmtId="0" fontId="0" fillId="0" borderId="3" xfId="0" applyBorder="1" applyAlignment="1">
      <alignment horizontal="center" vertical="center"/>
    </xf>
    <xf numFmtId="167" fontId="23" fillId="0" borderId="3" xfId="0" applyNumberFormat="1" applyFont="1" applyBorder="1" applyAlignment="1">
      <alignment vertical="center" wrapText="1"/>
    </xf>
    <xf numFmtId="0" fontId="0" fillId="0" borderId="3" xfId="0" applyBorder="1" applyAlignment="1">
      <alignment horizontal="left" vertical="top" wrapText="1"/>
    </xf>
    <xf numFmtId="167" fontId="27" fillId="0" borderId="3" xfId="0" applyNumberFormat="1" applyFont="1" applyBorder="1" applyAlignment="1">
      <alignment vertical="center" wrapText="1"/>
    </xf>
    <xf numFmtId="167" fontId="24" fillId="0" borderId="3" xfId="0" quotePrefix="1" applyNumberFormat="1" applyFont="1" applyBorder="1" applyAlignment="1">
      <alignment horizontal="center" vertical="center" wrapText="1"/>
    </xf>
    <xf numFmtId="167" fontId="24" fillId="0" borderId="3" xfId="0" applyNumberFormat="1" applyFont="1" applyBorder="1" applyAlignment="1">
      <alignment vertical="center" wrapText="1"/>
    </xf>
    <xf numFmtId="167" fontId="24" fillId="0" borderId="3" xfId="0" applyNumberFormat="1" applyFont="1" applyBorder="1" applyAlignment="1">
      <alignment horizontal="right" vertical="center" wrapText="1"/>
    </xf>
    <xf numFmtId="0" fontId="0" fillId="13" borderId="20" xfId="0" applyFill="1" applyBorder="1" applyAlignment="1">
      <alignment horizontal="left" vertical="center"/>
    </xf>
    <xf numFmtId="0" fontId="0" fillId="13" borderId="21" xfId="0" applyFill="1" applyBorder="1" applyAlignment="1">
      <alignment wrapText="1"/>
    </xf>
    <xf numFmtId="0" fontId="24" fillId="13" borderId="21" xfId="0" applyFont="1" applyFill="1" applyBorder="1" applyAlignment="1">
      <alignment vertical="center" wrapText="1"/>
    </xf>
    <xf numFmtId="167" fontId="27" fillId="0" borderId="3" xfId="0" applyNumberFormat="1" applyFont="1" applyBorder="1" applyAlignment="1">
      <alignment horizontal="right" vertical="center" wrapText="1"/>
    </xf>
    <xf numFmtId="167" fontId="23" fillId="0" borderId="3" xfId="0" applyNumberFormat="1" applyFont="1" applyBorder="1" applyAlignment="1">
      <alignment horizontal="center" vertical="center" wrapText="1"/>
    </xf>
    <xf numFmtId="167" fontId="24" fillId="0" borderId="3" xfId="0" applyNumberFormat="1" applyFont="1" applyBorder="1" applyAlignment="1">
      <alignment horizontal="center" vertical="center" wrapText="1"/>
    </xf>
    <xf numFmtId="0" fontId="21" fillId="12" borderId="3" xfId="0" applyFont="1" applyFill="1" applyBorder="1" applyAlignment="1">
      <alignment horizontal="left" vertical="top" wrapText="1"/>
    </xf>
    <xf numFmtId="167" fontId="21" fillId="8" borderId="3" xfId="0" applyNumberFormat="1" applyFont="1" applyFill="1" applyBorder="1" applyAlignment="1">
      <alignment horizontal="left" vertical="top" wrapText="1"/>
    </xf>
    <xf numFmtId="0" fontId="21" fillId="6" borderId="6" xfId="0" applyFont="1" applyFill="1" applyBorder="1" applyAlignment="1">
      <alignment horizontal="left" vertical="top" wrapText="1"/>
    </xf>
    <xf numFmtId="0" fontId="21" fillId="5" borderId="6" xfId="0" applyFont="1" applyFill="1" applyBorder="1" applyAlignment="1">
      <alignment horizontal="left" vertical="top" wrapText="1"/>
    </xf>
    <xf numFmtId="0" fontId="9" fillId="6" borderId="3" xfId="2" applyFont="1" applyFill="1" applyBorder="1" applyAlignment="1">
      <alignment horizontal="left" vertical="top"/>
    </xf>
    <xf numFmtId="0" fontId="21" fillId="0" borderId="0" xfId="0" applyFont="1" applyAlignment="1">
      <alignment horizontal="left" vertical="top" wrapText="1"/>
    </xf>
    <xf numFmtId="0" fontId="21" fillId="5" borderId="3" xfId="0" applyFont="1" applyFill="1" applyBorder="1" applyAlignment="1">
      <alignment horizontal="left" vertical="top" wrapText="1"/>
    </xf>
    <xf numFmtId="0" fontId="21" fillId="6" borderId="3" xfId="0" applyFont="1" applyFill="1" applyBorder="1" applyAlignment="1">
      <alignment horizontal="left" vertical="top" wrapText="1"/>
    </xf>
    <xf numFmtId="0" fontId="9" fillId="5" borderId="3" xfId="2" applyFont="1" applyFill="1" applyBorder="1" applyAlignment="1">
      <alignment horizontal="left" vertical="top" wrapText="1"/>
    </xf>
    <xf numFmtId="0" fontId="9" fillId="6" borderId="3" xfId="2" applyFont="1" applyFill="1" applyBorder="1" applyAlignment="1">
      <alignment horizontal="left" vertical="top" wrapText="1"/>
    </xf>
    <xf numFmtId="0" fontId="9" fillId="5" borderId="2" xfId="2" applyFont="1" applyFill="1" applyBorder="1" applyAlignment="1">
      <alignment horizontal="left" vertical="top" wrapText="1"/>
    </xf>
    <xf numFmtId="0" fontId="21" fillId="7" borderId="4" xfId="0" applyFont="1" applyFill="1" applyBorder="1" applyAlignment="1">
      <alignment horizontal="left" vertical="top" wrapText="1"/>
    </xf>
    <xf numFmtId="0" fontId="21" fillId="7" borderId="2" xfId="0" applyFont="1" applyFill="1" applyBorder="1" applyAlignment="1">
      <alignment horizontal="left" vertical="top" wrapText="1"/>
    </xf>
    <xf numFmtId="0" fontId="21" fillId="8" borderId="3" xfId="0" applyFont="1" applyFill="1" applyBorder="1" applyAlignment="1">
      <alignment horizontal="left" vertical="top" wrapText="1"/>
    </xf>
    <xf numFmtId="0" fontId="21" fillId="9" borderId="3" xfId="0" applyFont="1" applyFill="1" applyBorder="1" applyAlignment="1">
      <alignment horizontal="left" vertical="top" wrapText="1"/>
    </xf>
    <xf numFmtId="0" fontId="21" fillId="9" borderId="0" xfId="0" applyFont="1" applyFill="1" applyAlignment="1">
      <alignment horizontal="left" vertical="top" wrapText="1"/>
    </xf>
    <xf numFmtId="0" fontId="21" fillId="6" borderId="1" xfId="0" applyFont="1" applyFill="1" applyBorder="1" applyAlignment="1">
      <alignment horizontal="left" vertical="top" wrapText="1"/>
    </xf>
    <xf numFmtId="0" fontId="21" fillId="6" borderId="4" xfId="0" applyFont="1" applyFill="1" applyBorder="1" applyAlignment="1">
      <alignment horizontal="left" vertical="top" wrapText="1"/>
    </xf>
    <xf numFmtId="0" fontId="9" fillId="6" borderId="0" xfId="2" applyFont="1" applyFill="1" applyAlignment="1">
      <alignment horizontal="left" vertical="top" wrapText="1"/>
    </xf>
    <xf numFmtId="0" fontId="9" fillId="7" borderId="3" xfId="0" applyFont="1" applyFill="1" applyBorder="1" applyAlignment="1">
      <alignment horizontal="left" vertical="top" wrapText="1"/>
    </xf>
    <xf numFmtId="0" fontId="21" fillId="5" borderId="10" xfId="0" applyFont="1" applyFill="1" applyBorder="1" applyAlignment="1">
      <alignment horizontal="left" vertical="top" wrapText="1"/>
    </xf>
    <xf numFmtId="0" fontId="9" fillId="7" borderId="4" xfId="0" applyFont="1" applyFill="1" applyBorder="1" applyAlignment="1">
      <alignment horizontal="left" vertical="top" wrapText="1"/>
    </xf>
    <xf numFmtId="0" fontId="9" fillId="7" borderId="2" xfId="0" applyFont="1" applyFill="1" applyBorder="1" applyAlignment="1">
      <alignment horizontal="left" vertical="top" wrapText="1"/>
    </xf>
    <xf numFmtId="0" fontId="9" fillId="0" borderId="0" xfId="0" applyFont="1" applyAlignment="1">
      <alignment horizontal="left" vertical="top" wrapText="1"/>
    </xf>
    <xf numFmtId="0" fontId="9" fillId="9" borderId="3" xfId="0" applyFont="1" applyFill="1" applyBorder="1" applyAlignment="1">
      <alignment horizontal="left" vertical="top" wrapText="1"/>
    </xf>
    <xf numFmtId="0" fontId="9" fillId="9" borderId="0" xfId="0" applyFont="1" applyFill="1" applyAlignment="1">
      <alignment horizontal="left" vertical="top" wrapText="1"/>
    </xf>
    <xf numFmtId="0" fontId="21" fillId="0" borderId="6" xfId="0" applyFont="1" applyBorder="1" applyAlignment="1">
      <alignment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14" fillId="5" borderId="3" xfId="0" applyFont="1" applyFill="1" applyBorder="1" applyAlignment="1">
      <alignment horizontal="center" vertical="top" wrapText="1"/>
    </xf>
    <xf numFmtId="0" fontId="9" fillId="6" borderId="6" xfId="2" applyFont="1" applyFill="1" applyBorder="1" applyAlignment="1">
      <alignment horizontal="left" vertical="top" wrapText="1"/>
    </xf>
    <xf numFmtId="0" fontId="9" fillId="6" borderId="6" xfId="2" applyFont="1" applyFill="1" applyBorder="1" applyAlignment="1">
      <alignment horizontal="left" wrapText="1"/>
    </xf>
    <xf numFmtId="0" fontId="9" fillId="5" borderId="3" xfId="2" applyFont="1" applyFill="1" applyBorder="1" applyAlignment="1">
      <alignment horizontal="left" vertical="top"/>
    </xf>
    <xf numFmtId="0" fontId="21" fillId="5" borderId="4" xfId="0" applyFont="1" applyFill="1" applyBorder="1" applyAlignment="1">
      <alignment wrapText="1"/>
    </xf>
    <xf numFmtId="0" fontId="22" fillId="6" borderId="3" xfId="0" applyFont="1" applyFill="1" applyBorder="1" applyAlignment="1">
      <alignment horizontal="center" vertical="top" wrapText="1"/>
    </xf>
    <xf numFmtId="0" fontId="21" fillId="6" borderId="3" xfId="0" applyFont="1" applyFill="1" applyBorder="1" applyAlignment="1">
      <alignment horizontal="left" vertical="top" wrapText="1"/>
    </xf>
    <xf numFmtId="0" fontId="21" fillId="0" borderId="0" xfId="0" applyFont="1" applyFill="1"/>
    <xf numFmtId="0" fontId="21" fillId="0" borderId="0" xfId="0" applyFont="1" applyFill="1" applyAlignment="1">
      <alignment wrapText="1"/>
    </xf>
    <xf numFmtId="0" fontId="21" fillId="0" borderId="1"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3" xfId="0" applyFont="1" applyFill="1" applyBorder="1" applyAlignment="1">
      <alignment horizontal="center" vertical="top" wrapText="1"/>
    </xf>
    <xf numFmtId="0" fontId="21" fillId="0" borderId="3" xfId="0" applyFont="1" applyFill="1" applyBorder="1" applyAlignment="1">
      <alignment horizontal="center" wrapText="1"/>
    </xf>
    <xf numFmtId="0" fontId="9" fillId="0" borderId="0" xfId="2" applyFont="1" applyFill="1" applyBorder="1" applyAlignment="1">
      <alignment vertical="top" wrapText="1"/>
    </xf>
    <xf numFmtId="0" fontId="9" fillId="0" borderId="2" xfId="2" applyFont="1" applyFill="1" applyBorder="1" applyAlignment="1">
      <alignment horizontal="left" vertical="top" wrapText="1"/>
    </xf>
    <xf numFmtId="0" fontId="0" fillId="0" borderId="3" xfId="0" applyFill="1" applyBorder="1" applyAlignment="1">
      <alignment horizontal="center" vertical="top" wrapText="1"/>
    </xf>
    <xf numFmtId="0" fontId="9" fillId="6" borderId="3" xfId="0" applyFont="1" applyFill="1" applyBorder="1" applyAlignment="1">
      <alignment horizontal="center" vertical="top" wrapText="1"/>
    </xf>
    <xf numFmtId="0" fontId="9" fillId="0" borderId="1" xfId="1" applyFont="1" applyFill="1" applyBorder="1" applyAlignment="1">
      <alignment horizontal="center" textRotation="90" wrapText="1"/>
    </xf>
    <xf numFmtId="0" fontId="28" fillId="0" borderId="0" xfId="0" applyFont="1" applyFill="1" applyAlignment="1">
      <alignment horizontal="left" vertical="top" wrapText="1"/>
    </xf>
    <xf numFmtId="0" fontId="5" fillId="5" borderId="6" xfId="2" applyFont="1" applyFill="1" applyBorder="1" applyAlignment="1">
      <alignment vertical="top" wrapText="1"/>
    </xf>
    <xf numFmtId="0" fontId="5" fillId="6" borderId="8" xfId="2" applyFont="1" applyFill="1" applyBorder="1" applyAlignment="1">
      <alignment vertical="top" wrapText="1"/>
    </xf>
    <xf numFmtId="0" fontId="5" fillId="6" borderId="9" xfId="2" applyFont="1" applyFill="1" applyBorder="1" applyAlignment="1">
      <alignment vertical="top" wrapText="1"/>
    </xf>
    <xf numFmtId="0" fontId="0" fillId="5" borderId="2" xfId="0" applyFill="1" applyBorder="1" applyAlignment="1">
      <alignment horizontal="left" vertical="top" wrapText="1"/>
    </xf>
    <xf numFmtId="0" fontId="0" fillId="5" borderId="1" xfId="0" applyFill="1" applyBorder="1" applyAlignment="1">
      <alignment horizontal="left" vertical="top" wrapText="1"/>
    </xf>
    <xf numFmtId="0" fontId="0" fillId="5" borderId="4"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xf>
    <xf numFmtId="0" fontId="0" fillId="6" borderId="4" xfId="0" applyFill="1" applyBorder="1" applyAlignment="1">
      <alignment horizontal="left" vertical="top" wrapText="1"/>
    </xf>
    <xf numFmtId="0" fontId="0" fillId="5" borderId="5" xfId="0" applyFill="1" applyBorder="1" applyAlignment="1">
      <alignment horizontal="left" vertical="top" wrapText="1"/>
    </xf>
    <xf numFmtId="0" fontId="0" fillId="5" borderId="7" xfId="0" applyFill="1" applyBorder="1" applyAlignment="1">
      <alignment horizontal="left" vertical="top" wrapText="1"/>
    </xf>
    <xf numFmtId="0" fontId="5" fillId="6" borderId="2" xfId="2" applyFont="1" applyFill="1" applyBorder="1" applyAlignment="1">
      <alignment vertical="top" wrapText="1"/>
    </xf>
    <xf numFmtId="0" fontId="5" fillId="6" borderId="1" xfId="2" applyFont="1" applyFill="1" applyBorder="1" applyAlignment="1">
      <alignment vertical="top" wrapText="1"/>
    </xf>
    <xf numFmtId="0" fontId="5" fillId="6" borderId="4" xfId="2" applyFont="1" applyFill="1" applyBorder="1" applyAlignment="1">
      <alignment vertical="top" wrapText="1"/>
    </xf>
    <xf numFmtId="0" fontId="5" fillId="6" borderId="0" xfId="2" applyFont="1" applyFill="1" applyAlignment="1">
      <alignment vertical="top" wrapText="1"/>
    </xf>
    <xf numFmtId="0" fontId="5" fillId="6" borderId="6" xfId="2" applyFont="1" applyFill="1" applyBorder="1" applyAlignment="1">
      <alignment vertical="top" wrapText="1"/>
    </xf>
    <xf numFmtId="0" fontId="5" fillId="5" borderId="8" xfId="2" applyFont="1" applyFill="1" applyBorder="1" applyAlignment="1">
      <alignment vertical="top" wrapText="1"/>
    </xf>
    <xf numFmtId="0" fontId="5" fillId="5" borderId="9" xfId="2" applyFont="1" applyFill="1" applyBorder="1" applyAlignment="1">
      <alignment vertical="top" wrapText="1"/>
    </xf>
    <xf numFmtId="0" fontId="0" fillId="0" borderId="11" xfId="0" applyBorder="1" applyAlignment="1">
      <alignment horizontal="left" vertical="top" wrapText="1"/>
    </xf>
    <xf numFmtId="0" fontId="0" fillId="6" borderId="5" xfId="0" applyFill="1" applyBorder="1" applyAlignment="1">
      <alignment horizontal="left" vertical="top" wrapText="1"/>
    </xf>
    <xf numFmtId="0" fontId="0" fillId="6" borderId="7" xfId="0" applyFill="1" applyBorder="1" applyAlignment="1">
      <alignment horizontal="left" vertical="top" wrapText="1"/>
    </xf>
    <xf numFmtId="0" fontId="0" fillId="6" borderId="19" xfId="0" applyFill="1" applyBorder="1" applyAlignment="1">
      <alignment horizontal="left" vertical="top" wrapText="1"/>
    </xf>
    <xf numFmtId="0" fontId="5" fillId="5" borderId="0" xfId="2" applyFont="1" applyFill="1" applyAlignment="1">
      <alignment vertical="top" wrapText="1"/>
    </xf>
    <xf numFmtId="0" fontId="21" fillId="5" borderId="2" xfId="0" applyFont="1" applyFill="1" applyBorder="1" applyAlignment="1">
      <alignment horizontal="left" vertical="top" wrapText="1"/>
    </xf>
    <xf numFmtId="0" fontId="21" fillId="5" borderId="1" xfId="0" applyFont="1" applyFill="1" applyBorder="1" applyAlignment="1">
      <alignment horizontal="left" vertical="top" wrapText="1"/>
    </xf>
    <xf numFmtId="0" fontId="21" fillId="5" borderId="4" xfId="0" applyFont="1" applyFill="1" applyBorder="1" applyAlignment="1">
      <alignment horizontal="left" vertical="top" wrapText="1"/>
    </xf>
    <xf numFmtId="0" fontId="9" fillId="6" borderId="2" xfId="2" applyFont="1" applyFill="1" applyBorder="1" applyAlignment="1">
      <alignment vertical="top" wrapText="1"/>
    </xf>
    <xf numFmtId="0" fontId="9" fillId="6" borderId="1" xfId="2" applyFont="1" applyFill="1" applyBorder="1" applyAlignment="1">
      <alignment vertical="top" wrapText="1"/>
    </xf>
    <xf numFmtId="0" fontId="9" fillId="6" borderId="4" xfId="2" applyFont="1" applyFill="1" applyBorder="1" applyAlignment="1">
      <alignment vertical="top" wrapText="1"/>
    </xf>
    <xf numFmtId="0" fontId="9" fillId="5" borderId="0" xfId="2" applyFont="1" applyFill="1" applyAlignment="1">
      <alignment horizontal="left" vertical="top" wrapText="1"/>
    </xf>
    <xf numFmtId="0" fontId="9" fillId="6" borderId="6" xfId="2" applyFont="1" applyFill="1" applyBorder="1" applyAlignment="1">
      <alignment horizontal="left" vertical="top" wrapText="1"/>
    </xf>
    <xf numFmtId="0" fontId="9" fillId="5" borderId="8" xfId="2" applyFont="1" applyFill="1" applyBorder="1" applyAlignment="1">
      <alignment horizontal="left" vertical="top" wrapText="1"/>
    </xf>
    <xf numFmtId="0" fontId="9" fillId="5" borderId="9" xfId="2" applyFont="1" applyFill="1" applyBorder="1" applyAlignment="1">
      <alignment horizontal="left" vertical="top" wrapText="1"/>
    </xf>
    <xf numFmtId="0" fontId="21" fillId="0" borderId="11" xfId="0" applyFont="1" applyBorder="1" applyAlignment="1">
      <alignment horizontal="left" vertical="top" wrapText="1"/>
    </xf>
    <xf numFmtId="0" fontId="21" fillId="6" borderId="2" xfId="0" applyFont="1" applyFill="1" applyBorder="1" applyAlignment="1">
      <alignment horizontal="left" vertical="top" wrapText="1"/>
    </xf>
    <xf numFmtId="0" fontId="21" fillId="6" borderId="1" xfId="0" applyFont="1" applyFill="1" applyBorder="1" applyAlignment="1">
      <alignment horizontal="left" vertical="top" wrapText="1"/>
    </xf>
    <xf numFmtId="0" fontId="21" fillId="6" borderId="4"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6" borderId="3" xfId="0" applyFont="1" applyFill="1" applyBorder="1" applyAlignment="1">
      <alignment horizontal="left" vertical="top" wrapText="1"/>
    </xf>
    <xf numFmtId="0" fontId="2" fillId="0" borderId="13" xfId="3" applyFont="1" applyBorder="1" applyAlignment="1">
      <alignment vertical="top" wrapText="1"/>
    </xf>
    <xf numFmtId="0" fontId="2" fillId="0" borderId="14" xfId="3" applyFont="1" applyBorder="1" applyAlignment="1">
      <alignment vertical="top" wrapText="1"/>
    </xf>
    <xf numFmtId="0" fontId="10" fillId="0" borderId="0" xfId="3" applyFont="1" applyAlignment="1">
      <alignment vertical="top" wrapText="1"/>
    </xf>
    <xf numFmtId="0" fontId="9" fillId="0" borderId="0" xfId="3" applyFont="1" applyAlignment="1">
      <alignment vertical="top" wrapText="1"/>
    </xf>
    <xf numFmtId="0" fontId="2" fillId="11" borderId="13" xfId="3" applyFont="1" applyFill="1" applyBorder="1" applyAlignment="1">
      <alignment horizontal="left" vertical="top" wrapText="1"/>
    </xf>
    <xf numFmtId="0" fontId="14" fillId="11" borderId="14" xfId="3" applyFont="1" applyFill="1" applyBorder="1" applyAlignment="1">
      <alignment horizontal="left" vertical="top" wrapText="1"/>
    </xf>
    <xf numFmtId="49" fontId="2" fillId="11" borderId="13" xfId="3" applyNumberFormat="1" applyFont="1" applyFill="1" applyBorder="1" applyAlignment="1">
      <alignment horizontal="left" vertical="top" wrapText="1"/>
    </xf>
  </cellXfs>
  <cellStyles count="5">
    <cellStyle name="Euro 3" xfId="4" xr:uid="{322B2D2D-88DC-420D-BBB0-EDDD774B7EBF}"/>
    <cellStyle name="Standaard" xfId="0" builtinId="0"/>
    <cellStyle name="Standaard 10" xfId="3" xr:uid="{D9A6C15C-BE96-4CDA-99C6-77A3E2E9DB8D}"/>
    <cellStyle name="Standaard 2" xfId="1" xr:uid="{487ACCF7-6935-4BA6-869A-674FC0F92CA2}"/>
    <cellStyle name="Standaard 3" xfId="2" xr:uid="{EE63017F-1E8E-4344-8615-0678AB233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620.cicwp.nl\8142-Userdata_P$\Users\SchreuderR\AppData\Local\Microsoft\Windows\Temporary%20Internet%20Files\Content.Outlook\50QR5275\rekenwerkWarmelt\2015%2002%20grasland%20met%20tot%20sam%20SCAN%20pakketten%20excl%20ak_m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22p0620.cicwp.nl\8142-Userdata_P$\Documents\ANB\rekenbestand_tarieven_ANLb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SwartW\Local%20Settings\Temporary%20Internet%20Files\OLK47\SNL%20AN%20Grasland%202013_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122p0620.cicwp.nl\8142-Userdata_P$\Users\Willemien\Documents\~werkfolder\20190426_ANLB%202019_tariefberekening%20W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6.%20Natuurinformatie%20en%20Natuurbeheer\6.3.%20SNL\Catalogus%20Groenblauwe%20Diensten%20v%202016_MK\Adviescommissie%20GBD\Deskundigenpool\2016-03-31\2016-03-31%205.2%202015_02_grasland_met_tot_sam_SCAN_pakketten_excl_ak%20warmelt%20m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emene invoer"/>
      <sheetName val="sam SCAN pakketten"/>
      <sheetName val="transactie"/>
      <sheetName val="alg kosten"/>
      <sheetName val="referentie grasland"/>
      <sheetName val="gewasderving"/>
      <sheetName val="botanisch"/>
      <sheetName val="gewasverzorging"/>
      <sheetName val="T9"/>
      <sheetName val="P1abcd"/>
      <sheetName val="P1efgh"/>
      <sheetName val="Last Minute Schema"/>
      <sheetName val="Pijk"/>
      <sheetName val="sept okt uitstel"/>
      <sheetName val="kuikenvelden"/>
      <sheetName val="P9  HOOG WATER"/>
      <sheetName val="A.01.01.01efg LM WEEK"/>
      <sheetName val="9,13,17,18"/>
      <sheetName val="A.01.01.02"/>
      <sheetName val="A.01.01.02 (2)"/>
      <sheetName val="A.01.01.03"/>
      <sheetName val="greppelplas dras"/>
      <sheetName val="A.01.01.04"/>
      <sheetName val="A.01.01.04 (2)"/>
      <sheetName val="A.01.01.05"/>
      <sheetName val="A.01.01.05 a b 12345678"/>
      <sheetName val="A.01.01.05 HOOG WATER"/>
      <sheetName val="A.01.01.06 (2)"/>
      <sheetName val="A.01.01.06"/>
      <sheetName val="A.02.01.01"/>
      <sheetName val="A.02.01.02"/>
      <sheetName val="A.02.01.03"/>
      <sheetName val="A.02.01.04"/>
      <sheetName val="t1 en t2 mest"/>
      <sheetName val="A.01.06.01"/>
      <sheetName val="hoge dichtheid"/>
      <sheetName val="T3 Kuikenland"/>
      <sheetName val="t stern"/>
      <sheetName val="t maaitrap"/>
      <sheetName val="a.01.03.01a"/>
      <sheetName val="a 01.03.02"/>
      <sheetName val="a01.04"/>
      <sheetName val="duurzaam slootbeh"/>
      <sheetName val="mozaiekbeheer"/>
      <sheetName val="varen"/>
    </sheetNames>
    <sheetDataSet>
      <sheetData sheetId="0" refreshError="1"/>
      <sheetData sheetId="1" refreshError="1"/>
      <sheetData sheetId="2" refreshError="1"/>
      <sheetData sheetId="3" refreshError="1">
        <row r="23">
          <cell r="H23">
            <v>304.33333333333331</v>
          </cell>
        </row>
      </sheetData>
      <sheetData sheetId="4" refreshError="1">
        <row r="38">
          <cell r="C38">
            <v>41039</v>
          </cell>
        </row>
      </sheetData>
      <sheetData sheetId="5" refreshError="1">
        <row r="68">
          <cell r="A68" t="str">
            <v>dgn</v>
          </cell>
          <cell r="B68" t="str">
            <v>%derving VEM</v>
          </cell>
          <cell r="C68" t="str">
            <v>kg N besparing</v>
          </cell>
        </row>
        <row r="69">
          <cell r="A69">
            <v>15</v>
          </cell>
          <cell r="B69">
            <v>5.6</v>
          </cell>
          <cell r="C69">
            <v>35.200000000000003</v>
          </cell>
        </row>
        <row r="70">
          <cell r="A70">
            <v>16</v>
          </cell>
          <cell r="B70">
            <v>6</v>
          </cell>
          <cell r="C70">
            <v>38.133333333333333</v>
          </cell>
        </row>
        <row r="71">
          <cell r="A71">
            <v>17</v>
          </cell>
          <cell r="B71">
            <v>6.4</v>
          </cell>
          <cell r="C71">
            <v>41.066666666666663</v>
          </cell>
        </row>
        <row r="72">
          <cell r="A72">
            <v>18</v>
          </cell>
          <cell r="B72">
            <v>6.8</v>
          </cell>
          <cell r="C72">
            <v>44</v>
          </cell>
        </row>
        <row r="73">
          <cell r="A73">
            <v>19</v>
          </cell>
          <cell r="B73">
            <v>7.2</v>
          </cell>
          <cell r="C73">
            <v>48.2</v>
          </cell>
        </row>
        <row r="74">
          <cell r="A74">
            <v>20</v>
          </cell>
          <cell r="B74">
            <v>7.6</v>
          </cell>
          <cell r="C74">
            <v>52.4</v>
          </cell>
        </row>
        <row r="75">
          <cell r="A75">
            <v>21</v>
          </cell>
          <cell r="B75">
            <v>8.1199999999999992</v>
          </cell>
          <cell r="C75">
            <v>56.6</v>
          </cell>
        </row>
        <row r="76">
          <cell r="A76">
            <v>22</v>
          </cell>
          <cell r="B76">
            <v>8.64</v>
          </cell>
          <cell r="C76">
            <v>60.8</v>
          </cell>
        </row>
        <row r="77">
          <cell r="A77">
            <v>23</v>
          </cell>
          <cell r="B77">
            <v>9.16</v>
          </cell>
          <cell r="C77">
            <v>65</v>
          </cell>
        </row>
        <row r="78">
          <cell r="A78">
            <v>24</v>
          </cell>
          <cell r="B78">
            <v>9.68</v>
          </cell>
          <cell r="C78">
            <v>70.599999999999994</v>
          </cell>
        </row>
        <row r="79">
          <cell r="A79">
            <v>25</v>
          </cell>
          <cell r="B79">
            <v>10.199999999999999</v>
          </cell>
          <cell r="C79">
            <v>76.2</v>
          </cell>
        </row>
        <row r="80">
          <cell r="A80">
            <v>26</v>
          </cell>
          <cell r="B80">
            <v>11.04</v>
          </cell>
          <cell r="C80">
            <v>81.8</v>
          </cell>
        </row>
        <row r="81">
          <cell r="A81">
            <v>27</v>
          </cell>
          <cell r="B81">
            <v>11.88</v>
          </cell>
          <cell r="C81">
            <v>87.4</v>
          </cell>
        </row>
        <row r="82">
          <cell r="A82">
            <v>28</v>
          </cell>
          <cell r="B82">
            <v>12.72</v>
          </cell>
          <cell r="C82">
            <v>93</v>
          </cell>
        </row>
        <row r="83">
          <cell r="A83">
            <v>29</v>
          </cell>
          <cell r="B83">
            <v>13.56</v>
          </cell>
          <cell r="C83">
            <v>99</v>
          </cell>
        </row>
        <row r="84">
          <cell r="A84">
            <v>30</v>
          </cell>
          <cell r="B84">
            <v>14.4</v>
          </cell>
          <cell r="C84">
            <v>105</v>
          </cell>
        </row>
        <row r="85">
          <cell r="A85">
            <v>31</v>
          </cell>
          <cell r="B85">
            <v>15.92</v>
          </cell>
          <cell r="C85">
            <v>111</v>
          </cell>
        </row>
        <row r="86">
          <cell r="A86">
            <v>32</v>
          </cell>
          <cell r="B86">
            <v>17.440000000000001</v>
          </cell>
          <cell r="C86">
            <v>117</v>
          </cell>
        </row>
        <row r="87">
          <cell r="A87">
            <v>33</v>
          </cell>
          <cell r="B87">
            <v>18.96</v>
          </cell>
          <cell r="C87">
            <v>123</v>
          </cell>
        </row>
        <row r="88">
          <cell r="A88">
            <v>34</v>
          </cell>
          <cell r="B88">
            <v>20.48</v>
          </cell>
          <cell r="C88">
            <v>128.80000000000001</v>
          </cell>
        </row>
        <row r="89">
          <cell r="A89">
            <v>35</v>
          </cell>
          <cell r="B89">
            <v>22</v>
          </cell>
          <cell r="C89">
            <v>134.6</v>
          </cell>
        </row>
        <row r="90">
          <cell r="A90">
            <v>36</v>
          </cell>
          <cell r="B90">
            <v>22.76</v>
          </cell>
          <cell r="C90">
            <v>140.4</v>
          </cell>
        </row>
        <row r="91">
          <cell r="A91">
            <v>37</v>
          </cell>
          <cell r="B91">
            <v>23.52</v>
          </cell>
          <cell r="C91">
            <v>146.19999999999999</v>
          </cell>
        </row>
        <row r="92">
          <cell r="A92">
            <v>38</v>
          </cell>
          <cell r="B92">
            <v>24.28</v>
          </cell>
          <cell r="C92">
            <v>152</v>
          </cell>
        </row>
        <row r="93">
          <cell r="A93">
            <v>39</v>
          </cell>
          <cell r="B93">
            <v>25.04</v>
          </cell>
          <cell r="C93">
            <v>155.80000000000001</v>
          </cell>
        </row>
        <row r="94">
          <cell r="A94">
            <v>40</v>
          </cell>
          <cell r="B94">
            <v>25.8</v>
          </cell>
          <cell r="C94">
            <v>159.6</v>
          </cell>
        </row>
        <row r="95">
          <cell r="A95">
            <v>41</v>
          </cell>
          <cell r="B95">
            <v>26.36</v>
          </cell>
          <cell r="C95">
            <v>163.4</v>
          </cell>
        </row>
        <row r="96">
          <cell r="A96">
            <v>42</v>
          </cell>
          <cell r="B96">
            <v>26.92</v>
          </cell>
          <cell r="C96">
            <v>167.2</v>
          </cell>
        </row>
        <row r="97">
          <cell r="A97">
            <v>43</v>
          </cell>
          <cell r="B97">
            <v>27.48</v>
          </cell>
          <cell r="C97">
            <v>171</v>
          </cell>
        </row>
        <row r="98">
          <cell r="A98">
            <v>44</v>
          </cell>
          <cell r="B98">
            <v>28.04</v>
          </cell>
          <cell r="C98">
            <v>174.6</v>
          </cell>
        </row>
        <row r="99">
          <cell r="A99">
            <v>45</v>
          </cell>
          <cell r="B99">
            <v>28.6</v>
          </cell>
          <cell r="C99">
            <v>178.2</v>
          </cell>
        </row>
        <row r="100">
          <cell r="A100">
            <v>46</v>
          </cell>
          <cell r="B100">
            <v>29.06</v>
          </cell>
          <cell r="C100">
            <v>181.8</v>
          </cell>
        </row>
        <row r="101">
          <cell r="A101">
            <v>47</v>
          </cell>
          <cell r="B101">
            <v>29.52</v>
          </cell>
          <cell r="C101">
            <v>185.4</v>
          </cell>
        </row>
        <row r="102">
          <cell r="A102">
            <v>48</v>
          </cell>
          <cell r="B102">
            <v>29.98</v>
          </cell>
          <cell r="C102">
            <v>189</v>
          </cell>
        </row>
        <row r="103">
          <cell r="A103">
            <v>49</v>
          </cell>
          <cell r="B103">
            <v>30.44</v>
          </cell>
          <cell r="C103">
            <v>193</v>
          </cell>
        </row>
        <row r="104">
          <cell r="A104">
            <v>50</v>
          </cell>
          <cell r="B104">
            <v>30.9</v>
          </cell>
          <cell r="C104">
            <v>197</v>
          </cell>
        </row>
        <row r="105">
          <cell r="A105">
            <v>51</v>
          </cell>
          <cell r="B105">
            <v>31.36</v>
          </cell>
          <cell r="C105">
            <v>201</v>
          </cell>
        </row>
        <row r="106">
          <cell r="A106">
            <v>52</v>
          </cell>
          <cell r="B106">
            <v>31.82</v>
          </cell>
          <cell r="C106">
            <v>205</v>
          </cell>
        </row>
        <row r="107">
          <cell r="A107">
            <v>53</v>
          </cell>
          <cell r="B107">
            <v>32.28</v>
          </cell>
          <cell r="C107">
            <v>209</v>
          </cell>
        </row>
        <row r="108">
          <cell r="A108">
            <v>54</v>
          </cell>
          <cell r="B108">
            <v>32.74</v>
          </cell>
          <cell r="C108">
            <v>211.8</v>
          </cell>
        </row>
        <row r="109">
          <cell r="A109">
            <v>55</v>
          </cell>
          <cell r="B109">
            <v>33.200000000000003</v>
          </cell>
          <cell r="C109">
            <v>214.6</v>
          </cell>
        </row>
        <row r="110">
          <cell r="A110">
            <v>56</v>
          </cell>
          <cell r="B110">
            <v>33.659999999999997</v>
          </cell>
          <cell r="C110">
            <v>217.4</v>
          </cell>
        </row>
        <row r="111">
          <cell r="A111">
            <v>57</v>
          </cell>
          <cell r="B111">
            <v>34.119999999999997</v>
          </cell>
          <cell r="C111">
            <v>220.2</v>
          </cell>
        </row>
        <row r="112">
          <cell r="A112">
            <v>58</v>
          </cell>
          <cell r="B112">
            <v>34.58</v>
          </cell>
          <cell r="C112">
            <v>223</v>
          </cell>
        </row>
        <row r="113">
          <cell r="A113">
            <v>59</v>
          </cell>
          <cell r="B113">
            <v>35.04</v>
          </cell>
          <cell r="C113">
            <v>225.8</v>
          </cell>
        </row>
        <row r="114">
          <cell r="A114">
            <v>60</v>
          </cell>
          <cell r="B114">
            <v>35.5</v>
          </cell>
          <cell r="C114">
            <v>228.6</v>
          </cell>
        </row>
        <row r="115">
          <cell r="A115">
            <v>61</v>
          </cell>
          <cell r="B115">
            <v>35.96</v>
          </cell>
          <cell r="C115">
            <v>231.4</v>
          </cell>
        </row>
        <row r="116">
          <cell r="A116">
            <v>62</v>
          </cell>
          <cell r="B116">
            <v>36.42</v>
          </cell>
          <cell r="C116">
            <v>234.2</v>
          </cell>
        </row>
        <row r="117">
          <cell r="A117">
            <v>63</v>
          </cell>
          <cell r="B117">
            <v>36.880000000000003</v>
          </cell>
          <cell r="C117">
            <v>237</v>
          </cell>
        </row>
        <row r="118">
          <cell r="A118">
            <v>64</v>
          </cell>
          <cell r="B118">
            <v>37.340000000000003</v>
          </cell>
          <cell r="C118">
            <v>239.8</v>
          </cell>
        </row>
        <row r="119">
          <cell r="A119">
            <v>65</v>
          </cell>
          <cell r="B119">
            <v>37.799999999999997</v>
          </cell>
          <cell r="C119">
            <v>242.6</v>
          </cell>
        </row>
        <row r="120">
          <cell r="A120">
            <v>66</v>
          </cell>
          <cell r="B120">
            <v>38.26</v>
          </cell>
          <cell r="C120">
            <v>245.4</v>
          </cell>
        </row>
        <row r="121">
          <cell r="A121">
            <v>67</v>
          </cell>
          <cell r="B121">
            <v>38.72</v>
          </cell>
          <cell r="C121">
            <v>248.2</v>
          </cell>
        </row>
        <row r="122">
          <cell r="A122">
            <v>68</v>
          </cell>
          <cell r="B122">
            <v>39.18</v>
          </cell>
          <cell r="C122">
            <v>251</v>
          </cell>
        </row>
        <row r="123">
          <cell r="A123">
            <v>69</v>
          </cell>
          <cell r="B123">
            <v>39.64</v>
          </cell>
          <cell r="C123">
            <v>253.8</v>
          </cell>
        </row>
        <row r="124">
          <cell r="A124">
            <v>70</v>
          </cell>
          <cell r="B124">
            <v>40.1</v>
          </cell>
          <cell r="C124">
            <v>256.60000000000002</v>
          </cell>
        </row>
        <row r="125">
          <cell r="A125">
            <v>71</v>
          </cell>
          <cell r="B125">
            <v>0</v>
          </cell>
          <cell r="C125">
            <v>259.39999999999998</v>
          </cell>
        </row>
        <row r="126">
          <cell r="A126">
            <v>72</v>
          </cell>
          <cell r="B126">
            <v>0</v>
          </cell>
          <cell r="C126">
            <v>262.2</v>
          </cell>
        </row>
        <row r="127">
          <cell r="A127">
            <v>73</v>
          </cell>
          <cell r="B127">
            <v>0</v>
          </cell>
          <cell r="C127">
            <v>265</v>
          </cell>
        </row>
        <row r="128">
          <cell r="A128">
            <v>74</v>
          </cell>
          <cell r="B128">
            <v>0</v>
          </cell>
          <cell r="C128">
            <v>0</v>
          </cell>
        </row>
      </sheetData>
      <sheetData sheetId="6" refreshError="1"/>
      <sheetData sheetId="7" refreshError="1">
        <row r="14">
          <cell r="B14">
            <v>4</v>
          </cell>
        </row>
        <row r="24">
          <cell r="B24">
            <v>11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e beheer"/>
      <sheetName val="Inleiding"/>
      <sheetName val="SCAN tarieven 2015"/>
      <sheetName val="Tarieven ANLB2016"/>
      <sheetName val="Adviestarieven 2017"/>
      <sheetName val="Adviestarieven 2020"/>
      <sheetName val="export beleidsregels"/>
      <sheetName val="bijlage g 2018"/>
      <sheetName val="hulp"/>
      <sheetName val="ganzen"/>
      <sheetName val="scen gras"/>
      <sheetName val="1"/>
      <sheetName val="2"/>
      <sheetName val="3"/>
      <sheetName val="4"/>
      <sheetName val="5"/>
      <sheetName val="5 (2)"/>
      <sheetName val="6"/>
      <sheetName val="7"/>
      <sheetName val="8"/>
      <sheetName val="9"/>
      <sheetName val="10"/>
      <sheetName val="11"/>
      <sheetName val="12"/>
      <sheetName val="13"/>
      <sheetName val="14"/>
      <sheetName val="15"/>
      <sheetName val="16"/>
      <sheetName val="17"/>
      <sheetName val="18 (2)"/>
      <sheetName val="18"/>
      <sheetName val="18 nieuw"/>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NB1"/>
      <sheetName val="40"/>
      <sheetName val="41"/>
      <sheetName val="mozaiekbeheer"/>
      <sheetName val="opbrengstderving"/>
      <sheetName val="InvoerTarieven"/>
      <sheetName val="Gem. verg. jaar"/>
      <sheetName val="Algemene invoer"/>
      <sheetName val="Botanisch"/>
      <sheetName val="bouwplan 2 jaar"/>
      <sheetName val="bio bouwpl 2 jaar"/>
      <sheetName val="alg kosten Akker"/>
      <sheetName val="gewassaldi 2011 "/>
      <sheetName val="gewassaldi 2012"/>
      <sheetName val="gewassaldi gem 2j"/>
      <sheetName val="alg en referentiebedrijf"/>
      <sheetName val="SKP en Tarieven"/>
    </sheetNames>
    <sheetDataSet>
      <sheetData sheetId="0">
        <row r="5">
          <cell r="B5">
            <v>43747</v>
          </cell>
        </row>
      </sheetData>
      <sheetData sheetId="1"/>
      <sheetData sheetId="2">
        <row r="5">
          <cell r="B5" t="str">
            <v>1 april - 1 juni</v>
          </cell>
        </row>
      </sheetData>
      <sheetData sheetId="3">
        <row r="5">
          <cell r="B5" t="str">
            <v>Grasland met rustperiode</v>
          </cell>
        </row>
      </sheetData>
      <sheetData sheetId="4">
        <row r="5">
          <cell r="B5" t="str">
            <v>1 april - 8 juni</v>
          </cell>
        </row>
      </sheetData>
      <sheetData sheetId="5">
        <row r="5">
          <cell r="B5" t="str">
            <v>1b</v>
          </cell>
        </row>
      </sheetData>
      <sheetData sheetId="6">
        <row r="5">
          <cell r="B5" t="str">
            <v>grasland</v>
          </cell>
        </row>
      </sheetData>
      <sheetData sheetId="7">
        <row r="4">
          <cell r="C4">
            <v>1</v>
          </cell>
        </row>
      </sheetData>
      <sheetData sheetId="8">
        <row r="5">
          <cell r="B5" t="str">
            <v>kr grasland</v>
          </cell>
        </row>
      </sheetData>
      <sheetData sheetId="9"/>
      <sheetData sheetId="10"/>
      <sheetData sheetId="11">
        <row r="5">
          <cell r="B5" t="str">
            <v>l ,m, q, r, s en t</v>
          </cell>
        </row>
      </sheetData>
      <sheetData sheetId="12"/>
      <sheetData sheetId="13"/>
      <sheetData sheetId="14"/>
      <sheetData sheetId="15">
        <row r="5">
          <cell r="B5" t="str">
            <v>allen</v>
          </cell>
        </row>
        <row r="29">
          <cell r="K29">
            <v>1021.1201000000001</v>
          </cell>
          <cell r="L29">
            <v>1208.7900999999999</v>
          </cell>
        </row>
      </sheetData>
      <sheetData sheetId="16"/>
      <sheetData sheetId="17"/>
      <sheetData sheetId="18"/>
      <sheetData sheetId="19"/>
      <sheetData sheetId="20">
        <row r="5">
          <cell r="B5">
            <v>24</v>
          </cell>
        </row>
      </sheetData>
      <sheetData sheetId="21"/>
      <sheetData sheetId="22"/>
      <sheetData sheetId="23">
        <row r="5">
          <cell r="B5" t="str">
            <v>b,c,d</v>
          </cell>
        </row>
      </sheetData>
      <sheetData sheetId="24">
        <row r="5">
          <cell r="B5" t="str">
            <v>allen</v>
          </cell>
        </row>
        <row r="29">
          <cell r="C29">
            <v>1164.4055991833402</v>
          </cell>
        </row>
      </sheetData>
      <sheetData sheetId="25">
        <row r="5">
          <cell r="B5" t="str">
            <v>allen</v>
          </cell>
        </row>
      </sheetData>
      <sheetData sheetId="26">
        <row r="5">
          <cell r="B5" t="str">
            <v>a,b,c</v>
          </cell>
        </row>
      </sheetData>
      <sheetData sheetId="27"/>
      <sheetData sheetId="28"/>
      <sheetData sheetId="29">
        <row r="5">
          <cell r="B5" t="str">
            <v>f</v>
          </cell>
        </row>
      </sheetData>
      <sheetData sheetId="30">
        <row r="5">
          <cell r="B5" t="str">
            <v>f</v>
          </cell>
        </row>
      </sheetData>
      <sheetData sheetId="31">
        <row r="5">
          <cell r="B5" t="str">
            <v>·         Minimaal a (zie beschreven onder pakketten) verschillende indicatorsoorten uit lijst b zijn in transect aanwezig in de periode x tot y (groeiseizoen) [19]</v>
          </cell>
        </row>
      </sheetData>
      <sheetData sheetId="32">
        <row r="5">
          <cell r="B5" t="str">
            <v>allen</v>
          </cell>
        </row>
      </sheetData>
      <sheetData sheetId="33">
        <row r="5">
          <cell r="B5" t="str">
            <v>a</v>
          </cell>
        </row>
      </sheetData>
      <sheetData sheetId="34">
        <row r="5">
          <cell r="B5" t="str">
            <v>allen</v>
          </cell>
        </row>
      </sheetData>
      <sheetData sheetId="35">
        <row r="5">
          <cell r="B5" t="str">
            <v>a</v>
          </cell>
        </row>
      </sheetData>
      <sheetData sheetId="36">
        <row r="5">
          <cell r="B5" t="str">
            <v>allen</v>
          </cell>
        </row>
      </sheetData>
      <sheetData sheetId="37">
        <row r="5">
          <cell r="B5" t="str">
            <v>allen</v>
          </cell>
        </row>
      </sheetData>
      <sheetData sheetId="38">
        <row r="5">
          <cell r="B5" t="str">
            <v>allen</v>
          </cell>
        </row>
      </sheetData>
      <sheetData sheetId="39">
        <row r="5">
          <cell r="B5" t="str">
            <v>allen</v>
          </cell>
        </row>
      </sheetData>
      <sheetData sheetId="40">
        <row r="5">
          <cell r="B5" t="str">
            <v>allen</v>
          </cell>
        </row>
      </sheetData>
      <sheetData sheetId="41">
        <row r="5">
          <cell r="B5" t="str">
            <v>allen</v>
          </cell>
        </row>
      </sheetData>
      <sheetData sheetId="42">
        <row r="5">
          <cell r="B5" t="str">
            <v>allen</v>
          </cell>
        </row>
      </sheetData>
      <sheetData sheetId="43"/>
      <sheetData sheetId="44"/>
      <sheetData sheetId="45"/>
      <sheetData sheetId="46">
        <row r="5">
          <cell r="B5" t="str">
            <v>allen</v>
          </cell>
        </row>
      </sheetData>
      <sheetData sheetId="47">
        <row r="5">
          <cell r="B5" t="str">
            <v>allen</v>
          </cell>
        </row>
      </sheetData>
      <sheetData sheetId="48"/>
      <sheetData sheetId="49">
        <row r="5">
          <cell r="B5" t="str">
            <v>Pakketten</v>
          </cell>
        </row>
      </sheetData>
      <sheetData sheetId="50"/>
      <sheetData sheetId="51">
        <row r="5">
          <cell r="B5" t="str">
            <v>a</v>
          </cell>
        </row>
      </sheetData>
      <sheetData sheetId="52">
        <row r="5">
          <cell r="B5" t="str">
            <v>a</v>
          </cell>
        </row>
      </sheetData>
      <sheetData sheetId="53">
        <row r="5">
          <cell r="B5" t="str">
            <v>februari tot 15 juni [4].</v>
          </cell>
        </row>
      </sheetData>
      <sheetData sheetId="54"/>
      <sheetData sheetId="55">
        <row r="5">
          <cell r="B5" t="str">
            <v>allen</v>
          </cell>
        </row>
        <row r="29">
          <cell r="C29">
            <v>378.21630000000005</v>
          </cell>
        </row>
      </sheetData>
      <sheetData sheetId="56">
        <row r="26">
          <cell r="C26">
            <v>245.25899999999999</v>
          </cell>
        </row>
      </sheetData>
      <sheetData sheetId="57">
        <row r="1">
          <cell r="A1" t="str">
            <v>Dagen</v>
          </cell>
        </row>
      </sheetData>
      <sheetData sheetId="58"/>
      <sheetData sheetId="59"/>
      <sheetData sheetId="60">
        <row r="5">
          <cell r="B5">
            <v>1.23</v>
          </cell>
        </row>
        <row r="9">
          <cell r="B9">
            <v>41.75</v>
          </cell>
        </row>
        <row r="11">
          <cell r="B11">
            <v>0.2681</v>
          </cell>
        </row>
        <row r="13">
          <cell r="B13">
            <v>9796</v>
          </cell>
        </row>
        <row r="14">
          <cell r="B14">
            <v>42500</v>
          </cell>
        </row>
        <row r="26">
          <cell r="B26">
            <v>275</v>
          </cell>
        </row>
        <row r="83">
          <cell r="B83">
            <v>11</v>
          </cell>
        </row>
      </sheetData>
      <sheetData sheetId="61"/>
      <sheetData sheetId="62">
        <row r="5">
          <cell r="B5" t="str">
            <v>Klei</v>
          </cell>
        </row>
      </sheetData>
      <sheetData sheetId="63"/>
      <sheetData sheetId="64"/>
      <sheetData sheetId="65">
        <row r="5">
          <cell r="B5" t="str">
            <v>10.2.3</v>
          </cell>
        </row>
      </sheetData>
      <sheetData sheetId="66">
        <row r="5">
          <cell r="B5" t="str">
            <v>6.2.1</v>
          </cell>
        </row>
      </sheetData>
      <sheetData sheetId="67">
        <row r="5">
          <cell r="B5" t="str">
            <v>10.2.3</v>
          </cell>
        </row>
      </sheetData>
      <sheetData sheetId="68">
        <row r="5">
          <cell r="B5">
            <v>1.21</v>
          </cell>
        </row>
        <row r="12">
          <cell r="B12">
            <v>50</v>
          </cell>
        </row>
        <row r="15">
          <cell r="B15">
            <v>25</v>
          </cell>
        </row>
        <row r="16">
          <cell r="B16">
            <v>100</v>
          </cell>
        </row>
      </sheetData>
      <sheetData sheetId="6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emene invoer"/>
      <sheetName val="dr sam"/>
      <sheetName val="transactie"/>
      <sheetName val="alg kosten"/>
      <sheetName val="referentie opbrengst grasland"/>
      <sheetName val="gewasderving"/>
      <sheetName val="botanisch"/>
      <sheetName val="gewasverzorging"/>
      <sheetName val="A.01.01abcd"/>
      <sheetName val="A.01.01efg"/>
      <sheetName val="A.01.01.02"/>
      <sheetName val="A.01.01.03"/>
      <sheetName val="A.01.01.04"/>
      <sheetName val="A.01.01.05"/>
      <sheetName val="A.01.01.06"/>
      <sheetName val="a.02.01.01"/>
      <sheetName val="A.02.01.02"/>
      <sheetName val="A.02.01.03ab"/>
      <sheetName val="A.02.01.04"/>
      <sheetName val="t1 en t2 mest"/>
      <sheetName val="23 mei"/>
      <sheetName val="hoge dichtheid"/>
      <sheetName val="T 3kuikenland"/>
      <sheetName val="t stern"/>
      <sheetName val="t maaitrap"/>
      <sheetName val="a.01.03.01a"/>
      <sheetName val="a 01.03.02"/>
      <sheetName val="a01.04"/>
    </sheetNames>
    <sheetDataSet>
      <sheetData sheetId="0" refreshError="1">
        <row r="10">
          <cell r="B10">
            <v>37</v>
          </cell>
        </row>
        <row r="11">
          <cell r="B11">
            <v>133</v>
          </cell>
        </row>
      </sheetData>
      <sheetData sheetId="1"/>
      <sheetData sheetId="2"/>
      <sheetData sheetId="3"/>
      <sheetData sheetId="4" refreshError="1">
        <row r="68">
          <cell r="C68">
            <v>41039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leiding"/>
      <sheetName val="SCAN tarieven 2015"/>
      <sheetName val="Tarieven ANLB2016"/>
      <sheetName val="Adviestarieven 2017"/>
      <sheetName val="Adviestarieven 2019"/>
      <sheetName val="export beleidsregels"/>
      <sheetName val="bijlage g 2018"/>
      <sheetName val="hulp"/>
      <sheetName val="CAP2020"/>
      <sheetName val="1"/>
      <sheetName val="2"/>
      <sheetName val="3"/>
      <sheetName val="4"/>
      <sheetName val="5 0"/>
      <sheetName val="5"/>
      <sheetName val="6"/>
      <sheetName val="7"/>
      <sheetName val="8"/>
      <sheetName val="9"/>
      <sheetName val="10"/>
      <sheetName val="11"/>
      <sheetName val="12"/>
      <sheetName val="13"/>
      <sheetName val="14"/>
      <sheetName val="15"/>
      <sheetName val="16"/>
      <sheetName val="17"/>
      <sheetName val="18 (2)"/>
      <sheetName val="18"/>
      <sheetName val="18 nieuw"/>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NB1"/>
      <sheetName val="40"/>
      <sheetName val="mozaiekbeheer"/>
      <sheetName val="opbrengstderving"/>
      <sheetName val="InvoerTarieven"/>
      <sheetName val="Gem. verg. jaar"/>
      <sheetName val="Algemene invoer"/>
      <sheetName val="Botanisch"/>
      <sheetName val="bouwplan 2 jaar"/>
      <sheetName val="bio bouwpl 2 jaar"/>
      <sheetName val="alg kosten Akker"/>
      <sheetName val="gewassaldi 2011 "/>
      <sheetName val="gewassaldi 2012"/>
      <sheetName val="gewassaldi gem 2j"/>
      <sheetName val="alg en referentiebedrijf"/>
      <sheetName val="SKP en Tarieven"/>
    </sheetNames>
    <sheetDataSet>
      <sheetData sheetId="0"/>
      <sheetData sheetId="1">
        <row r="5">
          <cell r="B5" t="str">
            <v>1 april - 1 juni</v>
          </cell>
        </row>
      </sheetData>
      <sheetData sheetId="2">
        <row r="5">
          <cell r="B5" t="str">
            <v>Grasland met rustperiode</v>
          </cell>
        </row>
      </sheetData>
      <sheetData sheetId="3">
        <row r="5">
          <cell r="B5" t="str">
            <v>1 april - 8 juni</v>
          </cell>
        </row>
      </sheetData>
      <sheetData sheetId="4">
        <row r="5">
          <cell r="B5" t="str">
            <v>1b</v>
          </cell>
        </row>
      </sheetData>
      <sheetData sheetId="5"/>
      <sheetData sheetId="6">
        <row r="4">
          <cell r="C4">
            <v>1</v>
          </cell>
        </row>
      </sheetData>
      <sheetData sheetId="7">
        <row r="5">
          <cell r="B5" t="str">
            <v>kr grasland</v>
          </cell>
        </row>
      </sheetData>
      <sheetData sheetId="8"/>
      <sheetData sheetId="9">
        <row r="5">
          <cell r="B5" t="str">
            <v>l ,m, q, r, s en t</v>
          </cell>
        </row>
      </sheetData>
      <sheetData sheetId="10">
        <row r="18">
          <cell r="C18">
            <v>16</v>
          </cell>
        </row>
      </sheetData>
      <sheetData sheetId="11"/>
      <sheetData sheetId="12"/>
      <sheetData sheetId="13">
        <row r="5">
          <cell r="B5" t="str">
            <v>allen</v>
          </cell>
        </row>
      </sheetData>
      <sheetData sheetId="14">
        <row r="5">
          <cell r="B5" t="str">
            <v>allen</v>
          </cell>
        </row>
      </sheetData>
      <sheetData sheetId="15"/>
      <sheetData sheetId="16"/>
      <sheetData sheetId="17"/>
      <sheetData sheetId="18">
        <row r="5">
          <cell r="B5">
            <v>24</v>
          </cell>
        </row>
      </sheetData>
      <sheetData sheetId="19">
        <row r="11">
          <cell r="B11" t="str">
            <v>a</v>
          </cell>
        </row>
      </sheetData>
      <sheetData sheetId="20"/>
      <sheetData sheetId="21">
        <row r="5">
          <cell r="B5" t="str">
            <v>b,c,d</v>
          </cell>
        </row>
      </sheetData>
      <sheetData sheetId="22">
        <row r="5">
          <cell r="B5" t="str">
            <v>allen</v>
          </cell>
        </row>
      </sheetData>
      <sheetData sheetId="23">
        <row r="5">
          <cell r="B5" t="str">
            <v>allen</v>
          </cell>
        </row>
      </sheetData>
      <sheetData sheetId="24">
        <row r="5">
          <cell r="B5" t="str">
            <v>a,b,c</v>
          </cell>
        </row>
      </sheetData>
      <sheetData sheetId="25"/>
      <sheetData sheetId="26"/>
      <sheetData sheetId="27">
        <row r="5">
          <cell r="B5" t="str">
            <v>f</v>
          </cell>
        </row>
      </sheetData>
      <sheetData sheetId="28">
        <row r="5">
          <cell r="B5" t="str">
            <v>f</v>
          </cell>
        </row>
      </sheetData>
      <sheetData sheetId="29">
        <row r="5">
          <cell r="B5" t="str">
            <v>·         Minimaal a (zie beschreven onder pakketten) verschillende indicatorsoorten uit lijst b zijn in transect aanwezig in de periode x tot y (groeiseizoen) [19]</v>
          </cell>
        </row>
      </sheetData>
      <sheetData sheetId="30">
        <row r="5">
          <cell r="B5" t="str">
            <v>allen</v>
          </cell>
        </row>
      </sheetData>
      <sheetData sheetId="31">
        <row r="5">
          <cell r="B5" t="str">
            <v>a</v>
          </cell>
        </row>
      </sheetData>
      <sheetData sheetId="32">
        <row r="5">
          <cell r="B5" t="str">
            <v>allen</v>
          </cell>
        </row>
      </sheetData>
      <sheetData sheetId="33">
        <row r="5">
          <cell r="B5" t="str">
            <v>a</v>
          </cell>
        </row>
      </sheetData>
      <sheetData sheetId="34">
        <row r="5">
          <cell r="B5" t="str">
            <v>allen</v>
          </cell>
        </row>
      </sheetData>
      <sheetData sheetId="35">
        <row r="5">
          <cell r="B5" t="str">
            <v>allen</v>
          </cell>
        </row>
      </sheetData>
      <sheetData sheetId="36">
        <row r="5">
          <cell r="B5" t="str">
            <v>allen</v>
          </cell>
        </row>
      </sheetData>
      <sheetData sheetId="37">
        <row r="5">
          <cell r="B5" t="str">
            <v>allen</v>
          </cell>
        </row>
      </sheetData>
      <sheetData sheetId="38">
        <row r="5">
          <cell r="B5" t="str">
            <v>allen</v>
          </cell>
        </row>
      </sheetData>
      <sheetData sheetId="39">
        <row r="5">
          <cell r="B5" t="str">
            <v>allen</v>
          </cell>
        </row>
      </sheetData>
      <sheetData sheetId="40">
        <row r="5">
          <cell r="B5" t="str">
            <v>allen</v>
          </cell>
        </row>
      </sheetData>
      <sheetData sheetId="41">
        <row r="11">
          <cell r="B11" t="str">
            <v>x</v>
          </cell>
        </row>
      </sheetData>
      <sheetData sheetId="42">
        <row r="11">
          <cell r="B11" t="str">
            <v>y</v>
          </cell>
        </row>
      </sheetData>
      <sheetData sheetId="43"/>
      <sheetData sheetId="44">
        <row r="5">
          <cell r="B5" t="str">
            <v>allen</v>
          </cell>
        </row>
      </sheetData>
      <sheetData sheetId="45">
        <row r="5">
          <cell r="B5" t="str">
            <v>allen</v>
          </cell>
        </row>
      </sheetData>
      <sheetData sheetId="46">
        <row r="11">
          <cell r="B11" t="str">
            <v>f</v>
          </cell>
        </row>
      </sheetData>
      <sheetData sheetId="47">
        <row r="5">
          <cell r="B5" t="str">
            <v>Pakketten</v>
          </cell>
        </row>
      </sheetData>
      <sheetData sheetId="48"/>
      <sheetData sheetId="49">
        <row r="5">
          <cell r="B5" t="str">
            <v>a</v>
          </cell>
        </row>
      </sheetData>
      <sheetData sheetId="50">
        <row r="5">
          <cell r="B5" t="str">
            <v>a</v>
          </cell>
        </row>
      </sheetData>
      <sheetData sheetId="51">
        <row r="5">
          <cell r="B5" t="str">
            <v>februari tot 15 juni [4].</v>
          </cell>
        </row>
      </sheetData>
      <sheetData sheetId="52"/>
      <sheetData sheetId="53">
        <row r="25">
          <cell r="C25">
            <v>245.25899999999999</v>
          </cell>
        </row>
      </sheetData>
      <sheetData sheetId="54">
        <row r="1">
          <cell r="A1" t="str">
            <v>Dagen</v>
          </cell>
        </row>
      </sheetData>
      <sheetData sheetId="55"/>
      <sheetData sheetId="56">
        <row r="11">
          <cell r="B11" t="str">
            <v>L09Z-102</v>
          </cell>
        </row>
      </sheetData>
      <sheetData sheetId="57">
        <row r="5">
          <cell r="B5">
            <v>1.23</v>
          </cell>
        </row>
      </sheetData>
      <sheetData sheetId="58">
        <row r="18">
          <cell r="C18">
            <v>9796</v>
          </cell>
        </row>
        <row r="19">
          <cell r="C19">
            <v>5000</v>
          </cell>
        </row>
      </sheetData>
      <sheetData sheetId="59">
        <row r="5">
          <cell r="B5" t="str">
            <v>Klei</v>
          </cell>
        </row>
      </sheetData>
      <sheetData sheetId="60">
        <row r="11">
          <cell r="B11" t="str">
            <v>Parijse worteltjes - industrie</v>
          </cell>
        </row>
      </sheetData>
      <sheetData sheetId="61">
        <row r="11">
          <cell r="B11">
            <v>15</v>
          </cell>
        </row>
      </sheetData>
      <sheetData sheetId="62">
        <row r="5">
          <cell r="B5" t="str">
            <v>10.2.3</v>
          </cell>
        </row>
      </sheetData>
      <sheetData sheetId="63">
        <row r="5">
          <cell r="B5" t="str">
            <v>6.2.1</v>
          </cell>
        </row>
      </sheetData>
      <sheetData sheetId="64">
        <row r="5">
          <cell r="B5" t="str">
            <v>10.2.3</v>
          </cell>
        </row>
      </sheetData>
      <sheetData sheetId="65">
        <row r="5">
          <cell r="B5">
            <v>1.21</v>
          </cell>
        </row>
      </sheetData>
      <sheetData sheetId="66">
        <row r="11">
          <cell r="B11" t="str">
            <v xml:space="preserve">Houtwal en houtsingel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emene invoer"/>
      <sheetName val="sam SCAN pakketten"/>
      <sheetName val="transactie"/>
      <sheetName val="alg kosten"/>
      <sheetName val="referentie grasland"/>
      <sheetName val="gewasderving"/>
      <sheetName val="botanisch"/>
      <sheetName val="gewasverzorging"/>
      <sheetName val="T9"/>
      <sheetName val="P1abcd"/>
      <sheetName val="P1efgh"/>
      <sheetName val="Pijk"/>
      <sheetName val="sept okt uitstel"/>
      <sheetName val="Last Minute Schema"/>
      <sheetName val="kuikenvelden"/>
      <sheetName val="P9  HOOG WATER"/>
      <sheetName val="A.01.01.01efg LM WEEK"/>
      <sheetName val="9,13,17,18"/>
      <sheetName val="A.01.01.02"/>
      <sheetName val="A.01.01.02 (2)"/>
      <sheetName val="A.01.01.03"/>
      <sheetName val="greppelplas dras"/>
      <sheetName val="A.01.01.04"/>
      <sheetName val="A.01.01.04 (2)"/>
      <sheetName val="A.01.01.05"/>
      <sheetName val="A.01.01.05 a b 12345678"/>
      <sheetName val="A.01.01.05 HOOG WATER"/>
      <sheetName val="A.01.01.06 (2)"/>
      <sheetName val="A.01.01.06"/>
      <sheetName val="A.02.01.01"/>
      <sheetName val="A.02.01.02"/>
      <sheetName val="A.02.01.03"/>
      <sheetName val="A.02.01.04"/>
      <sheetName val="t1 en t2 mest"/>
      <sheetName val="A.01.06.01"/>
      <sheetName val="hoge dichtheid"/>
      <sheetName val="T3 Kuikenland"/>
      <sheetName val="t stern"/>
      <sheetName val="t maaitrap"/>
      <sheetName val="a.01.03.01a"/>
      <sheetName val="a 01.03.02"/>
      <sheetName val="a01.04"/>
      <sheetName val="duurzaam slootbeh"/>
      <sheetName val="mozaiekbeheer"/>
      <sheetName val="varen"/>
    </sheetNames>
    <sheetDataSet>
      <sheetData sheetId="0" refreshError="1"/>
      <sheetData sheetId="1" refreshError="1"/>
      <sheetData sheetId="2" refreshError="1"/>
      <sheetData sheetId="3">
        <row r="23">
          <cell r="H23">
            <v>304.33333333333331</v>
          </cell>
        </row>
      </sheetData>
      <sheetData sheetId="4">
        <row r="38">
          <cell r="C38">
            <v>41039</v>
          </cell>
        </row>
      </sheetData>
      <sheetData sheetId="5">
        <row r="68">
          <cell r="A68" t="str">
            <v>dgn</v>
          </cell>
        </row>
      </sheetData>
      <sheetData sheetId="6" refreshError="1"/>
      <sheetData sheetId="7">
        <row r="14">
          <cell r="B14">
            <v>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Mijnen, H.E. (Harmen)" id="{CFE6D42E-1EB0-4A91-9162-12475C5E00DE}" userId="S::h.e.mijnen@nvwa.nl::5ff9586c2189351b" providerId="AD"/>
  <person displayName="Schreuder, ir. R. (Remco)" id="{917274A3-A9F3-412B-AC3B-5F8A5734EF1E}" userId="S::Remco.Schreuder@rvo.nl::7f00484043c88077"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3" dT="2021-03-05T12:53:46.90" personId="{CFE6D42E-1EB0-4A91-9162-12475C5E00DE}" id="{4E8ABD49-877F-4839-B3D5-91F1A8839FA1}">
    <text>'het' grond</text>
  </threadedComment>
  <threadedComment ref="V7" dT="2021-03-05T13:41:23.50" personId="{CFE6D42E-1EB0-4A91-9162-12475C5E00DE}" id="{3D06F0F6-3F67-4A75-A3DB-B16EB0CB30BA}">
    <text>Zou schonen niet ook van belang kunnen zijn om pieken op te vangen?</text>
  </threadedComment>
  <threadedComment ref="C20" dT="2020-12-15T09:16:18.35" personId="{917274A3-A9F3-412B-AC3B-5F8A5734EF1E}" id="{D3824F07-9B0D-4BC3-BEB4-D85D02ABAD95}">
    <text>'perceel' toegevoegd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http://www.wageningenur.nl/nl/show/Wijs-met-Waterschade.htm" TargetMode="External"/><Relationship Id="rId2" Type="http://schemas.openxmlformats.org/officeDocument/2006/relationships/hyperlink" Target="http://www.wageningenur.nl/nl/show/Wijs-met-Waterschade.htm" TargetMode="External"/><Relationship Id="rId1" Type="http://schemas.openxmlformats.org/officeDocument/2006/relationships/hyperlink" Target="http://www.wageningenur.nl/nl/show/Wijs-met-Waterschade.ht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02EE-40DC-49A1-B2DE-9AACA4752930}">
  <sheetPr>
    <pageSetUpPr fitToPage="1"/>
  </sheetPr>
  <dimension ref="A1:D35"/>
  <sheetViews>
    <sheetView topLeftCell="A3" workbookViewId="0">
      <pane ySplit="2" topLeftCell="A5" activePane="bottomLeft" state="frozen"/>
      <selection activeCell="B24" sqref="B24:B25"/>
      <selection pane="bottomLeft" activeCell="B24" sqref="B24:B25"/>
    </sheetView>
  </sheetViews>
  <sheetFormatPr defaultRowHeight="14.3" x14ac:dyDescent="0.25"/>
  <cols>
    <col min="1" max="1" width="13.5703125" customWidth="1"/>
    <col min="2" max="2" width="46.42578125" style="1" customWidth="1"/>
    <col min="3" max="3" width="59.85546875" style="1" customWidth="1"/>
    <col min="4" max="4" width="58.7109375" style="1" customWidth="1"/>
  </cols>
  <sheetData>
    <row r="1" spans="1:4" hidden="1" x14ac:dyDescent="0.25"/>
    <row r="2" spans="1:4" hidden="1" x14ac:dyDescent="0.25"/>
    <row r="4" spans="1:4" ht="157.55000000000001" customHeight="1" x14ac:dyDescent="0.25">
      <c r="B4" s="1" t="s">
        <v>36</v>
      </c>
      <c r="C4" s="1" t="s">
        <v>37</v>
      </c>
      <c r="D4" s="1" t="s">
        <v>361</v>
      </c>
    </row>
    <row r="5" spans="1:4" s="9" customFormat="1" ht="57.05" x14ac:dyDescent="0.25">
      <c r="A5" s="254" t="s">
        <v>74</v>
      </c>
      <c r="B5" s="6"/>
      <c r="C5" s="7" t="s">
        <v>75</v>
      </c>
      <c r="D5" s="9" t="s">
        <v>350</v>
      </c>
    </row>
    <row r="6" spans="1:4" s="13" customFormat="1" ht="57.05" x14ac:dyDescent="0.25">
      <c r="A6" s="255"/>
      <c r="B6" s="10"/>
      <c r="C6" s="11" t="s">
        <v>77</v>
      </c>
      <c r="D6" s="13" t="s">
        <v>351</v>
      </c>
    </row>
    <row r="7" spans="1:4" s="9" customFormat="1" ht="42.8" x14ac:dyDescent="0.25">
      <c r="A7" s="256"/>
      <c r="B7" s="14"/>
      <c r="C7" s="7" t="s">
        <v>78</v>
      </c>
      <c r="D7" s="9" t="s">
        <v>352</v>
      </c>
    </row>
    <row r="8" spans="1:4" s="13" customFormat="1" ht="12.85" customHeight="1" x14ac:dyDescent="0.25">
      <c r="A8" s="257" t="s">
        <v>79</v>
      </c>
      <c r="B8" s="15"/>
      <c r="C8" s="11" t="s">
        <v>88</v>
      </c>
      <c r="D8" s="13" t="s">
        <v>353</v>
      </c>
    </row>
    <row r="9" spans="1:4" s="13" customFormat="1" x14ac:dyDescent="0.25">
      <c r="A9" s="258"/>
      <c r="B9" s="6"/>
      <c r="C9" s="17" t="s">
        <v>196</v>
      </c>
      <c r="D9" s="13" t="s">
        <v>354</v>
      </c>
    </row>
    <row r="10" spans="1:4" s="13" customFormat="1" x14ac:dyDescent="0.25">
      <c r="A10" s="259"/>
      <c r="B10" s="63"/>
      <c r="C10" s="18" t="s">
        <v>195</v>
      </c>
      <c r="D10" s="13" t="s">
        <v>355</v>
      </c>
    </row>
    <row r="11" spans="1:4" s="9" customFormat="1" x14ac:dyDescent="0.25">
      <c r="A11" s="260" t="s">
        <v>80</v>
      </c>
      <c r="B11" s="6"/>
      <c r="C11" s="17" t="s">
        <v>81</v>
      </c>
      <c r="D11" s="9" t="s">
        <v>357</v>
      </c>
    </row>
    <row r="12" spans="1:4" s="13" customFormat="1" x14ac:dyDescent="0.25">
      <c r="A12" s="261"/>
      <c r="B12" s="10"/>
      <c r="C12" s="18" t="s">
        <v>82</v>
      </c>
      <c r="D12" s="13" t="s">
        <v>356</v>
      </c>
    </row>
    <row r="13" spans="1:4" s="9" customFormat="1" x14ac:dyDescent="0.25">
      <c r="A13" s="261"/>
      <c r="B13" s="14"/>
      <c r="C13" s="17" t="s">
        <v>83</v>
      </c>
      <c r="D13" s="9" t="s">
        <v>356</v>
      </c>
    </row>
    <row r="14" spans="1:4" s="13" customFormat="1" x14ac:dyDescent="0.25">
      <c r="A14" s="262" t="s">
        <v>84</v>
      </c>
      <c r="B14" s="62" t="s">
        <v>369</v>
      </c>
      <c r="C14" s="19" t="s">
        <v>85</v>
      </c>
    </row>
    <row r="15" spans="1:4" s="9" customFormat="1" x14ac:dyDescent="0.25">
      <c r="A15" s="263"/>
      <c r="B15" s="20"/>
      <c r="C15" s="21" t="s">
        <v>86</v>
      </c>
      <c r="D15" s="9" t="s">
        <v>358</v>
      </c>
    </row>
    <row r="16" spans="1:4" s="13" customFormat="1" x14ac:dyDescent="0.25">
      <c r="A16" s="263"/>
      <c r="B16" s="62"/>
      <c r="C16" s="19" t="s">
        <v>87</v>
      </c>
      <c r="D16" s="13" t="s">
        <v>359</v>
      </c>
    </row>
    <row r="17" spans="1:4" s="9" customFormat="1" x14ac:dyDescent="0.25">
      <c r="A17" s="263"/>
      <c r="B17" s="20"/>
      <c r="C17" s="21" t="s">
        <v>88</v>
      </c>
    </row>
    <row r="18" spans="1:4" s="13" customFormat="1" x14ac:dyDescent="0.25">
      <c r="A18" s="264"/>
      <c r="B18" s="62"/>
      <c r="C18" s="22" t="s">
        <v>89</v>
      </c>
    </row>
    <row r="19" spans="1:4" s="9" customFormat="1" ht="42.8" x14ac:dyDescent="0.25">
      <c r="A19" s="16" t="s">
        <v>90</v>
      </c>
      <c r="B19" s="23"/>
      <c r="C19" s="102" t="s">
        <v>91</v>
      </c>
      <c r="D19" s="9" t="s">
        <v>360</v>
      </c>
    </row>
    <row r="20" spans="1:4" s="13" customFormat="1" ht="15" customHeight="1" x14ac:dyDescent="0.25">
      <c r="A20" s="257" t="s">
        <v>92</v>
      </c>
      <c r="B20" s="24"/>
      <c r="C20" s="25" t="s">
        <v>197</v>
      </c>
      <c r="D20" s="13" t="s">
        <v>363</v>
      </c>
    </row>
    <row r="21" spans="1:4" s="9" customFormat="1" x14ac:dyDescent="0.25">
      <c r="A21" s="258"/>
      <c r="B21" s="26"/>
      <c r="C21" s="27" t="s">
        <v>198</v>
      </c>
      <c r="D21" s="9" t="s">
        <v>362</v>
      </c>
    </row>
    <row r="22" spans="1:4" s="13" customFormat="1" x14ac:dyDescent="0.25">
      <c r="A22" s="258"/>
      <c r="B22" s="24"/>
      <c r="C22" s="25" t="s">
        <v>199</v>
      </c>
      <c r="D22" s="13" t="s">
        <v>364</v>
      </c>
    </row>
    <row r="23" spans="1:4" s="9" customFormat="1" x14ac:dyDescent="0.25">
      <c r="A23" s="259"/>
      <c r="B23" s="26"/>
      <c r="C23" s="7" t="s">
        <v>200</v>
      </c>
      <c r="D23" s="9" t="s">
        <v>365</v>
      </c>
    </row>
    <row r="24" spans="1:4" s="13" customFormat="1" x14ac:dyDescent="0.25">
      <c r="A24" s="10" t="s">
        <v>93</v>
      </c>
      <c r="B24" s="265" t="s">
        <v>94</v>
      </c>
      <c r="C24" s="19" t="s">
        <v>95</v>
      </c>
      <c r="D24" s="13" t="s">
        <v>366</v>
      </c>
    </row>
    <row r="25" spans="1:4" s="9" customFormat="1" x14ac:dyDescent="0.25">
      <c r="A25" s="28"/>
      <c r="B25" s="265"/>
      <c r="C25" s="21" t="s">
        <v>96</v>
      </c>
      <c r="D25" s="9" t="s">
        <v>367</v>
      </c>
    </row>
    <row r="26" spans="1:4" s="13" customFormat="1" x14ac:dyDescent="0.25">
      <c r="A26" s="29"/>
      <c r="B26" s="251" t="s">
        <v>97</v>
      </c>
      <c r="C26" s="19" t="s">
        <v>98</v>
      </c>
    </row>
    <row r="27" spans="1:4" s="9" customFormat="1" x14ac:dyDescent="0.25">
      <c r="A27" s="28"/>
      <c r="B27" s="251"/>
      <c r="C27" s="21" t="s">
        <v>99</v>
      </c>
      <c r="D27" s="9" t="s">
        <v>366</v>
      </c>
    </row>
    <row r="28" spans="1:4" s="13" customFormat="1" ht="15" thickBot="1" x14ac:dyDescent="0.3">
      <c r="A28" s="29"/>
      <c r="B28" s="252" t="s">
        <v>100</v>
      </c>
      <c r="C28" s="19" t="s">
        <v>95</v>
      </c>
      <c r="D28" s="13" t="s">
        <v>366</v>
      </c>
    </row>
    <row r="29" spans="1:4" s="9" customFormat="1" x14ac:dyDescent="0.25">
      <c r="A29" s="28"/>
      <c r="B29" s="253"/>
      <c r="C29" s="21" t="s">
        <v>101</v>
      </c>
    </row>
    <row r="30" spans="1:4" s="13" customFormat="1" x14ac:dyDescent="0.25">
      <c r="A30" s="29"/>
      <c r="B30" s="30" t="s">
        <v>102</v>
      </c>
      <c r="C30" s="22" t="s">
        <v>95</v>
      </c>
    </row>
    <row r="31" spans="1:4" s="8" customFormat="1" ht="28.55" x14ac:dyDescent="0.25">
      <c r="A31" s="28"/>
      <c r="B31" s="32" t="s">
        <v>103</v>
      </c>
      <c r="C31" s="21" t="s">
        <v>201</v>
      </c>
      <c r="D31" s="8" t="s">
        <v>368</v>
      </c>
    </row>
    <row r="32" spans="1:4" s="12" customFormat="1" x14ac:dyDescent="0.25">
      <c r="A32" s="29"/>
      <c r="B32" s="33" t="s">
        <v>104</v>
      </c>
      <c r="C32" s="19" t="s">
        <v>105</v>
      </c>
    </row>
    <row r="33" spans="1:3" s="8" customFormat="1" x14ac:dyDescent="0.25">
      <c r="A33" s="28"/>
      <c r="B33" s="32"/>
      <c r="C33" s="21" t="s">
        <v>106</v>
      </c>
    </row>
    <row r="34" spans="1:3" s="12" customFormat="1" x14ac:dyDescent="0.25">
      <c r="A34" s="34"/>
      <c r="C34" s="19" t="s">
        <v>107</v>
      </c>
    </row>
    <row r="35" spans="1:3" s="1" customFormat="1" x14ac:dyDescent="0.25">
      <c r="C35" s="35"/>
    </row>
  </sheetData>
  <mergeCells count="8">
    <mergeCell ref="B26:B27"/>
    <mergeCell ref="B28:B29"/>
    <mergeCell ref="A5:A7"/>
    <mergeCell ref="A8:A10"/>
    <mergeCell ref="A11:A13"/>
    <mergeCell ref="A14:A18"/>
    <mergeCell ref="A20:A23"/>
    <mergeCell ref="B24:B25"/>
  </mergeCells>
  <pageMargins left="0.7" right="0.7" top="0.75" bottom="0.75" header="0.3" footer="0.3"/>
  <pageSetup paperSize="8" scale="4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53FB-E555-468E-B700-8841815062CC}">
  <sheetPr>
    <pageSetUpPr fitToPage="1"/>
  </sheetPr>
  <dimension ref="A1:BF67"/>
  <sheetViews>
    <sheetView topLeftCell="A3" workbookViewId="0">
      <pane ySplit="2" topLeftCell="A5" activePane="bottomLeft" state="frozen"/>
      <selection activeCell="A3" sqref="A3"/>
      <selection pane="bottomLeft" activeCell="A4" sqref="A4:C34"/>
    </sheetView>
  </sheetViews>
  <sheetFormatPr defaultRowHeight="14.3" x14ac:dyDescent="0.25"/>
  <cols>
    <col min="1" max="1" width="13.5703125" customWidth="1"/>
    <col min="2" max="2" width="46.42578125" style="1" customWidth="1"/>
    <col min="3" max="3" width="59.85546875" style="1" customWidth="1"/>
    <col min="7" max="7" width="16.7109375" customWidth="1"/>
    <col min="35" max="55" width="0" hidden="1" customWidth="1"/>
  </cols>
  <sheetData>
    <row r="1" spans="1:58" hidden="1" x14ac:dyDescent="0.25">
      <c r="AJ1" s="2" t="s">
        <v>0</v>
      </c>
      <c r="AK1" s="2" t="s">
        <v>1</v>
      </c>
      <c r="AL1" s="2" t="s">
        <v>2</v>
      </c>
      <c r="AM1" s="2" t="s">
        <v>3</v>
      </c>
      <c r="AN1" s="2" t="s">
        <v>4</v>
      </c>
      <c r="AO1" s="2" t="s">
        <v>5</v>
      </c>
      <c r="AP1" s="3"/>
      <c r="AQ1" s="2" t="s">
        <v>6</v>
      </c>
      <c r="AR1" s="2" t="s">
        <v>7</v>
      </c>
      <c r="AS1" s="2" t="s">
        <v>8</v>
      </c>
      <c r="AT1" s="2" t="s">
        <v>9</v>
      </c>
      <c r="AU1" s="2" t="s">
        <v>10</v>
      </c>
      <c r="AV1" s="2" t="s">
        <v>11</v>
      </c>
      <c r="AW1" s="2" t="s">
        <v>12</v>
      </c>
      <c r="AX1" s="3"/>
      <c r="AY1" s="2" t="s">
        <v>13</v>
      </c>
      <c r="AZ1" s="2" t="s">
        <v>14</v>
      </c>
      <c r="BA1" s="2" t="s">
        <v>15</v>
      </c>
      <c r="BB1" s="2" t="s">
        <v>16</v>
      </c>
      <c r="BC1" s="2" t="s">
        <v>17</v>
      </c>
    </row>
    <row r="2" spans="1:58" ht="242.4" hidden="1" x14ac:dyDescent="0.25">
      <c r="AJ2" s="2" t="s">
        <v>18</v>
      </c>
      <c r="AK2" s="2" t="s">
        <v>19</v>
      </c>
      <c r="AL2" s="2" t="s">
        <v>20</v>
      </c>
      <c r="AM2" s="2" t="s">
        <v>21</v>
      </c>
      <c r="AN2" s="2" t="s">
        <v>22</v>
      </c>
      <c r="AO2" s="2" t="s">
        <v>23</v>
      </c>
      <c r="AP2" s="3"/>
      <c r="AQ2" s="2" t="s">
        <v>24</v>
      </c>
      <c r="AR2" s="2" t="s">
        <v>25</v>
      </c>
      <c r="AS2" s="2" t="s">
        <v>26</v>
      </c>
      <c r="AT2" s="2" t="s">
        <v>27</v>
      </c>
      <c r="AU2" s="2" t="s">
        <v>28</v>
      </c>
      <c r="AV2" s="2" t="s">
        <v>29</v>
      </c>
      <c r="AW2" s="2" t="s">
        <v>30</v>
      </c>
      <c r="AX2" s="3"/>
      <c r="AY2" s="2" t="s">
        <v>31</v>
      </c>
      <c r="AZ2" s="2" t="s">
        <v>32</v>
      </c>
      <c r="BA2" s="2" t="s">
        <v>33</v>
      </c>
      <c r="BB2" s="2" t="s">
        <v>34</v>
      </c>
      <c r="BC2" s="2" t="s">
        <v>35</v>
      </c>
    </row>
    <row r="3" spans="1:58" x14ac:dyDescent="0.25">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c r="T3" t="e">
        <f>#REF!</f>
        <v>#REF!</v>
      </c>
      <c r="U3" t="e">
        <f>#REF!</f>
        <v>#REF!</v>
      </c>
      <c r="V3" t="e">
        <f>#REF!</f>
        <v>#REF!</v>
      </c>
      <c r="W3" t="e">
        <f>#REF!</f>
        <v>#REF!</v>
      </c>
      <c r="X3" t="e">
        <f>#REF!</f>
        <v>#REF!</v>
      </c>
      <c r="Y3" t="e">
        <f>#REF!</f>
        <v>#REF!</v>
      </c>
      <c r="Z3" t="e">
        <f>#REF!</f>
        <v>#REF!</v>
      </c>
      <c r="AA3" t="e">
        <f>#REF!</f>
        <v>#REF!</v>
      </c>
      <c r="AB3" t="e">
        <f>#REF!</f>
        <v>#REF!</v>
      </c>
      <c r="AC3" t="e">
        <f>#REF!</f>
        <v>#REF!</v>
      </c>
      <c r="AD3" t="e">
        <f>#REF!</f>
        <v>#REF!</v>
      </c>
      <c r="AE3" t="e">
        <f>#REF!</f>
        <v>#REF!</v>
      </c>
      <c r="AF3" t="e">
        <f>#REF!</f>
        <v>#REF!</v>
      </c>
      <c r="AG3" t="e">
        <f>#REF!</f>
        <v>#REF!</v>
      </c>
      <c r="AH3" t="e">
        <f>#REF!</f>
        <v>#REF!</v>
      </c>
      <c r="AJ3" s="2"/>
      <c r="AK3" s="2"/>
      <c r="AL3" s="2"/>
      <c r="AM3" s="2"/>
      <c r="AN3" s="2"/>
      <c r="AO3" s="2"/>
      <c r="AP3" s="3"/>
      <c r="AQ3" s="2"/>
      <c r="AR3" s="2"/>
      <c r="AS3" s="2"/>
      <c r="AT3" s="2"/>
      <c r="AU3" s="2"/>
      <c r="AV3" s="2"/>
      <c r="AW3" s="2"/>
      <c r="AX3" s="3"/>
      <c r="AY3" s="2"/>
      <c r="AZ3" s="2"/>
      <c r="BA3" s="2"/>
      <c r="BB3" s="2"/>
      <c r="BC3" s="2"/>
    </row>
    <row r="4" spans="1:58" ht="156.85" customHeight="1" x14ac:dyDescent="0.25">
      <c r="B4" s="1" t="s">
        <v>36</v>
      </c>
      <c r="C4" s="1" t="s">
        <v>37</v>
      </c>
      <c r="D4" s="4" t="e">
        <f>#REF!</f>
        <v>#REF!</v>
      </c>
      <c r="E4" s="4" t="e">
        <f>#REF!</f>
        <v>#REF!</v>
      </c>
      <c r="F4" s="4" t="e">
        <f>#REF!</f>
        <v>#REF!</v>
      </c>
      <c r="G4" s="4" t="e">
        <f>#REF!</f>
        <v>#REF!</v>
      </c>
      <c r="H4" s="4" t="e">
        <f>#REF!</f>
        <v>#REF!</v>
      </c>
      <c r="I4" s="4" t="e">
        <f>#REF!</f>
        <v>#REF!</v>
      </c>
      <c r="J4" s="4" t="e">
        <f>#REF!</f>
        <v>#REF!</v>
      </c>
      <c r="K4" s="4" t="e">
        <f>#REF!</f>
        <v>#REF!</v>
      </c>
      <c r="L4" s="4" t="e">
        <f>#REF!</f>
        <v>#REF!</v>
      </c>
      <c r="M4" s="4" t="e">
        <f>#REF!</f>
        <v>#REF!</v>
      </c>
      <c r="N4" s="5" t="e">
        <f>#REF!</f>
        <v>#REF!</v>
      </c>
      <c r="O4" s="5" t="e">
        <f>#REF!</f>
        <v>#REF!</v>
      </c>
      <c r="P4" s="4" t="e">
        <f>#REF!</f>
        <v>#REF!</v>
      </c>
      <c r="Q4" s="4" t="e">
        <f>#REF!</f>
        <v>#REF!</v>
      </c>
      <c r="R4" s="4" t="e">
        <f>#REF!</f>
        <v>#REF!</v>
      </c>
      <c r="S4" s="4" t="e">
        <f>#REF!</f>
        <v>#REF!</v>
      </c>
      <c r="T4" s="4" t="e">
        <f>#REF!</f>
        <v>#REF!</v>
      </c>
      <c r="U4" s="4" t="e">
        <f>#REF!</f>
        <v>#REF!</v>
      </c>
      <c r="V4" s="4" t="e">
        <f>#REF!</f>
        <v>#REF!</v>
      </c>
      <c r="W4" s="4" t="e">
        <f>#REF!</f>
        <v>#REF!</v>
      </c>
      <c r="X4" s="4" t="e">
        <f>#REF!</f>
        <v>#REF!</v>
      </c>
      <c r="Y4" s="4" t="e">
        <f>#REF!</f>
        <v>#REF!</v>
      </c>
      <c r="Z4" s="4" t="e">
        <f>#REF!</f>
        <v>#REF!</v>
      </c>
      <c r="AA4" s="4" t="e">
        <f>#REF!</f>
        <v>#REF!</v>
      </c>
      <c r="AB4" s="4" t="e">
        <f>#REF!</f>
        <v>#REF!</v>
      </c>
      <c r="AC4" s="4" t="e">
        <f>#REF!</f>
        <v>#REF!</v>
      </c>
      <c r="AD4" s="4" t="e">
        <f>#REF!</f>
        <v>#REF!</v>
      </c>
      <c r="AE4" s="4" t="e">
        <f>#REF!</f>
        <v>#REF!</v>
      </c>
      <c r="AF4" s="4" t="e">
        <f>#REF!</f>
        <v>#REF!</v>
      </c>
      <c r="AG4" s="4" t="e">
        <f>#REF!</f>
        <v>#REF!</v>
      </c>
      <c r="AH4" s="4" t="e">
        <f>#REF!</f>
        <v>#REF!</v>
      </c>
      <c r="AJ4" s="2" t="s">
        <v>57</v>
      </c>
      <c r="AK4" s="2" t="s">
        <v>58</v>
      </c>
      <c r="AL4" s="2" t="s">
        <v>59</v>
      </c>
      <c r="AM4" s="2" t="s">
        <v>60</v>
      </c>
      <c r="AN4" s="2" t="s">
        <v>61</v>
      </c>
      <c r="AO4" s="2" t="s">
        <v>62</v>
      </c>
      <c r="AP4" s="3"/>
      <c r="AQ4" s="2" t="s">
        <v>63</v>
      </c>
      <c r="AR4" s="2" t="s">
        <v>64</v>
      </c>
      <c r="AS4" s="2" t="s">
        <v>65</v>
      </c>
      <c r="AT4" s="2" t="s">
        <v>66</v>
      </c>
      <c r="AU4" s="2" t="s">
        <v>63</v>
      </c>
      <c r="AV4" s="2" t="s">
        <v>67</v>
      </c>
      <c r="AW4" s="2" t="s">
        <v>68</v>
      </c>
      <c r="AX4" s="3"/>
      <c r="AY4" s="2" t="s">
        <v>69</v>
      </c>
      <c r="AZ4" s="2" t="s">
        <v>70</v>
      </c>
      <c r="BA4" s="2" t="s">
        <v>71</v>
      </c>
      <c r="BB4" s="2" t="s">
        <v>72</v>
      </c>
      <c r="BC4" s="2" t="s">
        <v>73</v>
      </c>
      <c r="BD4" s="5" t="e">
        <f>#REF!</f>
        <v>#REF!</v>
      </c>
      <c r="BE4" s="5" t="e">
        <f>#REF!</f>
        <v>#REF!</v>
      </c>
      <c r="BF4" s="5" t="e">
        <f>#REF!</f>
        <v>#REF!</v>
      </c>
    </row>
    <row r="5" spans="1:58" s="9" customFormat="1" x14ac:dyDescent="0.25">
      <c r="A5" s="254" t="s">
        <v>74</v>
      </c>
      <c r="B5" s="6"/>
      <c r="C5" s="7" t="s">
        <v>75</v>
      </c>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J5" s="9" t="s">
        <v>76</v>
      </c>
      <c r="AL5" s="9" t="s">
        <v>76</v>
      </c>
      <c r="AO5" s="9" t="s">
        <v>76</v>
      </c>
    </row>
    <row r="6" spans="1:58" s="13" customFormat="1" x14ac:dyDescent="0.25">
      <c r="A6" s="255"/>
      <c r="B6" s="103"/>
      <c r="C6" s="11" t="s">
        <v>77</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58" s="9" customFormat="1" x14ac:dyDescent="0.25">
      <c r="A7" s="256"/>
      <c r="B7" s="103"/>
      <c r="C7" s="7" t="s">
        <v>78</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K7" s="9" t="s">
        <v>76</v>
      </c>
      <c r="AL7" s="9" t="s">
        <v>76</v>
      </c>
      <c r="AR7" s="9" t="s">
        <v>76</v>
      </c>
    </row>
    <row r="8" spans="1:58" s="13" customFormat="1" ht="12.85" customHeight="1" x14ac:dyDescent="0.25">
      <c r="A8" s="270" t="s">
        <v>79</v>
      </c>
      <c r="B8" s="63"/>
      <c r="C8" s="18" t="s">
        <v>88</v>
      </c>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row>
    <row r="9" spans="1:58" s="13" customFormat="1" x14ac:dyDescent="0.25">
      <c r="A9" s="271"/>
      <c r="B9" s="10"/>
      <c r="C9" s="17" t="s">
        <v>196</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row>
    <row r="10" spans="1:58" s="13" customFormat="1" x14ac:dyDescent="0.25">
      <c r="A10" s="272"/>
      <c r="B10" s="104"/>
      <c r="C10" s="18" t="s">
        <v>195</v>
      </c>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58" s="9" customFormat="1" x14ac:dyDescent="0.25">
      <c r="A11" s="260" t="s">
        <v>80</v>
      </c>
      <c r="B11" s="103" t="s">
        <v>372</v>
      </c>
      <c r="C11" s="17" t="s">
        <v>81</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Q11" s="9" t="s">
        <v>76</v>
      </c>
      <c r="AU11" s="9" t="s">
        <v>76</v>
      </c>
    </row>
    <row r="12" spans="1:58" s="13" customFormat="1" x14ac:dyDescent="0.25">
      <c r="A12" s="261"/>
      <c r="B12" s="103" t="s">
        <v>370</v>
      </c>
      <c r="C12" s="18" t="s">
        <v>82</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Q12" s="13" t="s">
        <v>76</v>
      </c>
    </row>
    <row r="13" spans="1:58" s="9" customFormat="1" ht="28.55" x14ac:dyDescent="0.25">
      <c r="A13" s="261"/>
      <c r="B13" s="14" t="s">
        <v>371</v>
      </c>
      <c r="C13" s="17" t="s">
        <v>83</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Q13" s="9" t="s">
        <v>76</v>
      </c>
    </row>
    <row r="14" spans="1:58" s="13" customFormat="1" x14ac:dyDescent="0.25">
      <c r="A14" s="262" t="s">
        <v>84</v>
      </c>
      <c r="B14" s="62"/>
      <c r="C14" s="19" t="s">
        <v>85</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row>
    <row r="15" spans="1:58" s="9" customFormat="1" x14ac:dyDescent="0.25">
      <c r="A15" s="263"/>
      <c r="B15" s="62"/>
      <c r="C15" s="21" t="s">
        <v>86</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58" s="13" customFormat="1" x14ac:dyDescent="0.25">
      <c r="A16" s="263"/>
      <c r="B16" s="62"/>
      <c r="C16" s="19" t="s">
        <v>87</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row>
    <row r="17" spans="1:34" s="9" customFormat="1" x14ac:dyDescent="0.25">
      <c r="A17" s="263"/>
      <c r="B17" s="62"/>
      <c r="C17" s="21" t="s">
        <v>88</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row>
    <row r="18" spans="1:34" s="13" customFormat="1" x14ac:dyDescent="0.25">
      <c r="A18" s="264"/>
      <c r="B18" s="62"/>
      <c r="C18" s="22" t="s">
        <v>89</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s="9" customFormat="1" x14ac:dyDescent="0.25">
      <c r="A19" s="16" t="s">
        <v>90</v>
      </c>
      <c r="B19" s="105"/>
      <c r="C19" s="7" t="s">
        <v>91</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row>
    <row r="20" spans="1:34" s="13" customFormat="1" ht="15" customHeight="1" x14ac:dyDescent="0.25">
      <c r="A20" s="270" t="s">
        <v>92</v>
      </c>
      <c r="B20" s="63"/>
      <c r="C20" s="25" t="s">
        <v>197</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s="9" customFormat="1" x14ac:dyDescent="0.25">
      <c r="A21" s="271"/>
      <c r="B21" s="10"/>
      <c r="C21" s="27" t="s">
        <v>198</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4" s="13" customFormat="1" x14ac:dyDescent="0.25">
      <c r="A22" s="271"/>
      <c r="B22" s="10"/>
      <c r="C22" s="25" t="s">
        <v>199</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s="9" customFormat="1" x14ac:dyDescent="0.25">
      <c r="A23" s="272"/>
      <c r="B23" s="104"/>
      <c r="C23" s="17" t="s">
        <v>200</v>
      </c>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row>
    <row r="24" spans="1:34" s="13" customFormat="1" x14ac:dyDescent="0.25">
      <c r="A24" s="103" t="s">
        <v>93</v>
      </c>
      <c r="B24" s="273" t="s">
        <v>94</v>
      </c>
      <c r="C24" s="19" t="s">
        <v>95</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1:34" s="9" customFormat="1" x14ac:dyDescent="0.25">
      <c r="A25" s="28"/>
      <c r="B25" s="273"/>
      <c r="C25" s="21" t="s">
        <v>96</v>
      </c>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row>
    <row r="26" spans="1:34" s="13" customFormat="1" x14ac:dyDescent="0.25">
      <c r="A26" s="28"/>
      <c r="B26" s="266" t="s">
        <v>97</v>
      </c>
      <c r="C26" s="19" t="s">
        <v>98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s="9" customFormat="1" x14ac:dyDescent="0.25">
      <c r="A27" s="28"/>
      <c r="B27" s="266"/>
      <c r="C27" s="21" t="s">
        <v>99</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4" s="13" customFormat="1" ht="15" thickBot="1" x14ac:dyDescent="0.3">
      <c r="A28" s="28"/>
      <c r="B28" s="267" t="s">
        <v>100</v>
      </c>
      <c r="C28" s="19" t="s">
        <v>95</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s="9" customFormat="1" x14ac:dyDescent="0.25">
      <c r="A29" s="28"/>
      <c r="B29" s="268"/>
      <c r="C29" s="21" t="s">
        <v>101</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row>
    <row r="30" spans="1:34" s="13" customFormat="1" x14ac:dyDescent="0.25">
      <c r="A30" s="28"/>
      <c r="B30" s="30" t="s">
        <v>102</v>
      </c>
      <c r="C30" s="22" t="s">
        <v>95</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row>
    <row r="31" spans="1:34" s="8" customFormat="1" x14ac:dyDescent="0.25">
      <c r="A31" s="28"/>
      <c r="B31" s="110" t="s">
        <v>103</v>
      </c>
      <c r="C31" s="21" t="s">
        <v>201</v>
      </c>
    </row>
    <row r="32" spans="1:34" s="12" customFormat="1" x14ac:dyDescent="0.25">
      <c r="A32" s="106"/>
      <c r="B32" s="114" t="s">
        <v>104</v>
      </c>
      <c r="C32" s="108" t="s">
        <v>105</v>
      </c>
    </row>
    <row r="33" spans="1:34" s="8" customFormat="1" x14ac:dyDescent="0.25">
      <c r="A33" s="106"/>
      <c r="B33" s="115"/>
      <c r="C33" s="109" t="s">
        <v>106</v>
      </c>
    </row>
    <row r="34" spans="1:34" s="12" customFormat="1" x14ac:dyDescent="0.25">
      <c r="A34" s="107"/>
      <c r="B34" s="34"/>
      <c r="C34" s="108" t="s">
        <v>107</v>
      </c>
    </row>
    <row r="35" spans="1:34" s="1" customFormat="1" x14ac:dyDescent="0.25">
      <c r="C35" s="35"/>
    </row>
    <row r="36" spans="1:34" s="36" customFormat="1" ht="42.8" x14ac:dyDescent="0.25">
      <c r="A36" s="36" t="s">
        <v>108</v>
      </c>
      <c r="B36" s="36" t="s">
        <v>109</v>
      </c>
      <c r="C36" s="37"/>
    </row>
    <row r="37" spans="1:34" s="36" customFormat="1" ht="28.55" x14ac:dyDescent="0.25">
      <c r="A37" s="36" t="s">
        <v>110</v>
      </c>
      <c r="B37" s="36" t="s">
        <v>111</v>
      </c>
      <c r="C37" s="37"/>
    </row>
    <row r="38" spans="1:34" s="1" customFormat="1" x14ac:dyDescent="0.25">
      <c r="A38" s="38" t="s">
        <v>112</v>
      </c>
      <c r="B38" s="39" t="s">
        <v>113</v>
      </c>
      <c r="C38" s="40"/>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row>
    <row r="39" spans="1:34" s="1" customFormat="1" x14ac:dyDescent="0.25">
      <c r="A39" s="36" t="s">
        <v>114</v>
      </c>
      <c r="B39" s="41" t="s">
        <v>115</v>
      </c>
      <c r="C39" s="37"/>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row>
    <row r="40" spans="1:34" s="1" customFormat="1" x14ac:dyDescent="0.25">
      <c r="A40" s="36" t="s">
        <v>116</v>
      </c>
      <c r="B40" s="41"/>
      <c r="C40" s="37"/>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row>
    <row r="41" spans="1:34" s="1" customFormat="1" ht="27.1" x14ac:dyDescent="0.25">
      <c r="A41" s="36" t="s">
        <v>117</v>
      </c>
      <c r="B41" s="41" t="s">
        <v>118</v>
      </c>
      <c r="C41" s="37"/>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row>
    <row r="42" spans="1:34" s="1" customFormat="1" x14ac:dyDescent="0.25">
      <c r="A42" s="36" t="s">
        <v>119</v>
      </c>
      <c r="B42" s="41" t="s">
        <v>120</v>
      </c>
      <c r="C42" s="37"/>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row>
    <row r="43" spans="1:34" s="1" customFormat="1" x14ac:dyDescent="0.25">
      <c r="A43" s="42" t="s">
        <v>121</v>
      </c>
      <c r="B43" s="43" t="s">
        <v>122</v>
      </c>
      <c r="C43" s="44"/>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row>
    <row r="44" spans="1:34" s="46" customFormat="1" x14ac:dyDescent="0.25">
      <c r="A44" s="36" t="s">
        <v>123</v>
      </c>
      <c r="B44" s="45"/>
      <c r="C44" s="37"/>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row>
    <row r="45" spans="1:34" s="46" customFormat="1" ht="27.1" x14ac:dyDescent="0.25">
      <c r="A45" s="36" t="s">
        <v>124</v>
      </c>
      <c r="B45" s="45" t="s">
        <v>125</v>
      </c>
      <c r="C45" s="37"/>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row>
    <row r="46" spans="1:34" s="1" customFormat="1" x14ac:dyDescent="0.25">
      <c r="B46" s="47"/>
      <c r="C46" s="35"/>
    </row>
    <row r="47" spans="1:34" s="48" customFormat="1" ht="99.8" x14ac:dyDescent="0.25">
      <c r="A47" s="48" t="s">
        <v>126</v>
      </c>
      <c r="B47" s="48" t="s">
        <v>127</v>
      </c>
      <c r="C47" s="49"/>
      <c r="D47" s="48" t="s">
        <v>128</v>
      </c>
      <c r="E47" s="48" t="s">
        <v>129</v>
      </c>
      <c r="F47" s="48" t="s">
        <v>130</v>
      </c>
      <c r="G47" s="48" t="s">
        <v>131</v>
      </c>
      <c r="H47" s="48" t="s">
        <v>132</v>
      </c>
      <c r="I47" s="48" t="s">
        <v>133</v>
      </c>
      <c r="J47" s="48" t="s">
        <v>134</v>
      </c>
      <c r="K47" s="48" t="s">
        <v>135</v>
      </c>
      <c r="L47" s="48" t="s">
        <v>136</v>
      </c>
      <c r="N47" s="48" t="s">
        <v>137</v>
      </c>
      <c r="O47" s="48" t="s">
        <v>137</v>
      </c>
      <c r="P47" s="48" t="s">
        <v>138</v>
      </c>
      <c r="Q47" s="48" t="s">
        <v>139</v>
      </c>
      <c r="R47" s="48" t="s">
        <v>140</v>
      </c>
      <c r="S47" s="48" t="s">
        <v>139</v>
      </c>
      <c r="T47" s="48" t="s">
        <v>141</v>
      </c>
      <c r="U47" s="48" t="s">
        <v>134</v>
      </c>
      <c r="V47" s="48" t="s">
        <v>142</v>
      </c>
      <c r="Y47" s="48" t="s">
        <v>143</v>
      </c>
      <c r="Z47" s="48" t="s">
        <v>144</v>
      </c>
      <c r="AA47" s="48" t="s">
        <v>145</v>
      </c>
      <c r="AB47" s="48" t="s">
        <v>146</v>
      </c>
      <c r="AC47" s="48" t="s">
        <v>147</v>
      </c>
      <c r="AD47" s="48" t="s">
        <v>148</v>
      </c>
    </row>
    <row r="48" spans="1:34" s="48" customFormat="1" x14ac:dyDescent="0.25">
      <c r="B48" s="48" t="s">
        <v>149</v>
      </c>
      <c r="C48" s="49"/>
    </row>
    <row r="49" spans="1:57" s="1" customFormat="1" x14ac:dyDescent="0.25">
      <c r="B49" s="47"/>
      <c r="C49" s="35"/>
    </row>
    <row r="50" spans="1:57" s="50" customFormat="1" ht="171.1" x14ac:dyDescent="0.25">
      <c r="A50" s="50" t="s">
        <v>150</v>
      </c>
      <c r="B50" s="51"/>
      <c r="C50" s="52"/>
      <c r="D50" s="50" t="s">
        <v>151</v>
      </c>
      <c r="E50" s="50" t="s">
        <v>152</v>
      </c>
      <c r="F50" s="50" t="s">
        <v>152</v>
      </c>
      <c r="G50" s="50" t="s">
        <v>152</v>
      </c>
      <c r="H50" s="50" t="s">
        <v>152</v>
      </c>
      <c r="I50" s="50" t="s">
        <v>153</v>
      </c>
      <c r="J50" s="50" t="s">
        <v>152</v>
      </c>
      <c r="K50" s="50" t="s">
        <v>154</v>
      </c>
      <c r="L50" s="50" t="s">
        <v>152</v>
      </c>
      <c r="P50" s="50" t="s">
        <v>155</v>
      </c>
      <c r="Q50" s="50" t="s">
        <v>156</v>
      </c>
      <c r="R50" s="50" t="s">
        <v>157</v>
      </c>
      <c r="S50" s="50" t="s">
        <v>152</v>
      </c>
      <c r="T50" s="50" t="s">
        <v>152</v>
      </c>
      <c r="U50" s="50" t="s">
        <v>152</v>
      </c>
      <c r="V50" s="50" t="s">
        <v>152</v>
      </c>
      <c r="Y50" s="50" t="s">
        <v>152</v>
      </c>
      <c r="Z50" s="50" t="s">
        <v>152</v>
      </c>
      <c r="AA50" s="50" t="s">
        <v>152</v>
      </c>
      <c r="AB50" s="50" t="s">
        <v>152</v>
      </c>
      <c r="AC50" s="50" t="s">
        <v>152</v>
      </c>
      <c r="AD50" s="50" t="s">
        <v>152</v>
      </c>
    </row>
    <row r="51" spans="1:57" s="53" customFormat="1" ht="185.35" hidden="1" x14ac:dyDescent="0.25">
      <c r="B51" s="54"/>
      <c r="C51" s="55"/>
      <c r="D51" s="50" t="s">
        <v>158</v>
      </c>
      <c r="E51" s="50" t="s">
        <v>159</v>
      </c>
      <c r="F51" s="50" t="s">
        <v>160</v>
      </c>
      <c r="G51" s="50" t="s">
        <v>161</v>
      </c>
      <c r="H51" s="50" t="s">
        <v>162</v>
      </c>
      <c r="I51" s="50" t="s">
        <v>163</v>
      </c>
      <c r="J51" s="50" t="s">
        <v>164</v>
      </c>
      <c r="K51" s="50" t="s">
        <v>160</v>
      </c>
      <c r="L51" s="50" t="s">
        <v>160</v>
      </c>
      <c r="M51" s="50"/>
      <c r="N51" s="50"/>
      <c r="O51" s="50"/>
      <c r="P51" s="50" t="s">
        <v>165</v>
      </c>
      <c r="Q51" s="50" t="s">
        <v>164</v>
      </c>
      <c r="R51" s="50" t="s">
        <v>160</v>
      </c>
      <c r="S51" s="50" t="s">
        <v>160</v>
      </c>
      <c r="T51" s="50" t="s">
        <v>160</v>
      </c>
      <c r="U51" s="50" t="s">
        <v>160</v>
      </c>
      <c r="V51" s="50" t="s">
        <v>166</v>
      </c>
      <c r="W51" s="50"/>
      <c r="X51" s="50"/>
      <c r="Y51" s="50" t="s">
        <v>167</v>
      </c>
      <c r="Z51" s="50" t="s">
        <v>168</v>
      </c>
      <c r="AA51" s="50" t="s">
        <v>169</v>
      </c>
      <c r="AB51" s="50" t="s">
        <v>170</v>
      </c>
      <c r="AC51" s="50" t="s">
        <v>171</v>
      </c>
      <c r="AD51" s="50" t="s">
        <v>172</v>
      </c>
      <c r="AE51" s="50"/>
      <c r="AF51" s="50"/>
      <c r="AG51" s="50"/>
      <c r="AH51" s="50"/>
    </row>
    <row r="52" spans="1:57" s="1" customFormat="1" ht="409.55" hidden="1" x14ac:dyDescent="0.25">
      <c r="A52" s="53"/>
      <c r="B52" s="54"/>
      <c r="C52" s="55"/>
      <c r="D52" s="50" t="s">
        <v>173</v>
      </c>
      <c r="E52" s="50" t="s">
        <v>174</v>
      </c>
      <c r="F52" s="50" t="s">
        <v>175</v>
      </c>
      <c r="G52" s="50" t="s">
        <v>176</v>
      </c>
      <c r="H52" s="50" t="s">
        <v>177</v>
      </c>
      <c r="I52" s="50" t="s">
        <v>178</v>
      </c>
      <c r="J52" s="50" t="s">
        <v>179</v>
      </c>
      <c r="K52" s="50" t="s">
        <v>180</v>
      </c>
      <c r="L52" s="50" t="s">
        <v>181</v>
      </c>
      <c r="M52" s="50"/>
      <c r="N52" s="50"/>
      <c r="O52" s="50"/>
      <c r="P52" s="50" t="s">
        <v>182</v>
      </c>
      <c r="Q52" s="50" t="s">
        <v>183</v>
      </c>
      <c r="R52" s="50" t="s">
        <v>184</v>
      </c>
      <c r="S52" s="50" t="s">
        <v>185</v>
      </c>
      <c r="T52" s="50" t="s">
        <v>186</v>
      </c>
      <c r="U52" s="50" t="s">
        <v>187</v>
      </c>
      <c r="V52" s="50" t="s">
        <v>188</v>
      </c>
      <c r="W52" s="50"/>
      <c r="X52" s="50"/>
      <c r="Y52" s="50" t="s">
        <v>189</v>
      </c>
      <c r="Z52" s="50" t="s">
        <v>190</v>
      </c>
      <c r="AA52" s="50" t="s">
        <v>191</v>
      </c>
      <c r="AB52" s="50" t="s">
        <v>192</v>
      </c>
      <c r="AC52" s="50" t="s">
        <v>193</v>
      </c>
      <c r="AD52" s="50" t="s">
        <v>194</v>
      </c>
      <c r="AE52" s="50"/>
      <c r="AF52" s="50"/>
      <c r="AG52" s="50"/>
      <c r="AH52" s="50"/>
    </row>
    <row r="53" spans="1:57" s="1" customFormat="1" x14ac:dyDescent="0.25">
      <c r="B53" s="47"/>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row>
    <row r="54" spans="1:57" s="1" customFormat="1" x14ac:dyDescent="0.25">
      <c r="A54" s="269" t="s">
        <v>383</v>
      </c>
      <c r="B54" s="269"/>
      <c r="C54" s="56"/>
    </row>
    <row r="55" spans="1:57" s="57" customFormat="1" ht="28.55" x14ac:dyDescent="0.25">
      <c r="A55" s="57" t="s">
        <v>0</v>
      </c>
      <c r="B55" s="58" t="s">
        <v>18</v>
      </c>
      <c r="C55" s="59" t="s">
        <v>57</v>
      </c>
      <c r="D55" s="60" t="s">
        <v>76</v>
      </c>
      <c r="E55" s="60"/>
      <c r="F55" s="60" t="s">
        <v>76</v>
      </c>
      <c r="G55" s="60"/>
      <c r="H55" s="60" t="s">
        <v>76</v>
      </c>
      <c r="I55" s="60"/>
      <c r="J55" s="60"/>
      <c r="K55" s="60" t="s">
        <v>76</v>
      </c>
      <c r="L55" s="60"/>
      <c r="M55" s="60"/>
      <c r="N55" s="60" t="s">
        <v>76</v>
      </c>
      <c r="O55" s="60"/>
      <c r="P55" s="60"/>
      <c r="Q55" s="60"/>
      <c r="R55" s="60" t="s">
        <v>76</v>
      </c>
      <c r="S55" s="60"/>
      <c r="T55" s="60" t="s">
        <v>76</v>
      </c>
      <c r="U55" s="60"/>
      <c r="V55" s="60" t="s">
        <v>76</v>
      </c>
      <c r="W55" s="60" t="s">
        <v>76</v>
      </c>
      <c r="X55" s="60" t="s">
        <v>76</v>
      </c>
      <c r="Y55" s="60" t="s">
        <v>76</v>
      </c>
      <c r="Z55" s="60" t="s">
        <v>76</v>
      </c>
      <c r="AA55" s="60"/>
      <c r="AB55" s="60"/>
      <c r="AC55" s="60"/>
      <c r="AD55" s="60" t="s">
        <v>76</v>
      </c>
      <c r="AE55" s="60" t="s">
        <v>76</v>
      </c>
      <c r="AF55" s="60" t="s">
        <v>76</v>
      </c>
      <c r="AG55" s="60" t="s">
        <v>76</v>
      </c>
      <c r="AH55" s="60"/>
    </row>
    <row r="56" spans="1:57" s="57" customFormat="1" ht="57.05" x14ac:dyDescent="0.25">
      <c r="A56" s="57" t="s">
        <v>2</v>
      </c>
      <c r="B56" s="58" t="s">
        <v>20</v>
      </c>
      <c r="C56" s="59" t="s">
        <v>59</v>
      </c>
      <c r="D56" s="60" t="s">
        <v>76</v>
      </c>
      <c r="E56" s="60"/>
      <c r="F56" s="60" t="s">
        <v>76</v>
      </c>
      <c r="G56" s="60"/>
      <c r="H56" s="60" t="s">
        <v>76</v>
      </c>
      <c r="I56" s="60" t="s">
        <v>76</v>
      </c>
      <c r="J56" s="60"/>
      <c r="K56" s="60" t="s">
        <v>76</v>
      </c>
      <c r="L56" s="60"/>
      <c r="M56" s="60"/>
      <c r="N56" s="60" t="s">
        <v>76</v>
      </c>
      <c r="O56" s="60"/>
      <c r="P56" s="60"/>
      <c r="Q56" s="60"/>
      <c r="R56" s="60" t="s">
        <v>76</v>
      </c>
      <c r="S56" s="60"/>
      <c r="T56" s="60" t="s">
        <v>76</v>
      </c>
      <c r="U56" s="60"/>
      <c r="V56" s="60" t="s">
        <v>76</v>
      </c>
      <c r="W56" s="60" t="s">
        <v>76</v>
      </c>
      <c r="X56" s="60" t="s">
        <v>76</v>
      </c>
      <c r="Y56" s="60" t="s">
        <v>76</v>
      </c>
      <c r="Z56" s="60" t="s">
        <v>76</v>
      </c>
      <c r="AA56" s="60"/>
      <c r="AB56" s="60"/>
      <c r="AC56" s="60"/>
      <c r="AD56" s="60" t="s">
        <v>76</v>
      </c>
      <c r="AE56" s="60" t="s">
        <v>76</v>
      </c>
      <c r="AF56" s="60" t="s">
        <v>76</v>
      </c>
      <c r="AG56" s="60" t="s">
        <v>76</v>
      </c>
      <c r="AH56" s="60"/>
    </row>
    <row r="57" spans="1:57" s="57" customFormat="1" ht="28.55" x14ac:dyDescent="0.25">
      <c r="A57" s="57" t="s">
        <v>5</v>
      </c>
      <c r="B57" s="57" t="s">
        <v>348</v>
      </c>
      <c r="C57" s="61" t="s">
        <v>62</v>
      </c>
      <c r="D57" s="60" t="s">
        <v>76</v>
      </c>
      <c r="E57" s="60"/>
      <c r="F57" s="60" t="s">
        <v>76</v>
      </c>
      <c r="G57" s="60"/>
      <c r="H57" s="60" t="s">
        <v>76</v>
      </c>
      <c r="I57" s="60"/>
      <c r="J57" s="60"/>
      <c r="K57" s="60" t="s">
        <v>76</v>
      </c>
      <c r="L57" s="60"/>
      <c r="M57" s="60"/>
      <c r="N57" s="60" t="s">
        <v>76</v>
      </c>
      <c r="O57" s="60"/>
      <c r="P57" s="60"/>
      <c r="Q57" s="60"/>
      <c r="R57" s="60" t="s">
        <v>76</v>
      </c>
      <c r="S57" s="60"/>
      <c r="T57" s="60" t="s">
        <v>76</v>
      </c>
      <c r="U57" s="60"/>
      <c r="V57" s="60" t="s">
        <v>76</v>
      </c>
      <c r="W57" s="60" t="s">
        <v>76</v>
      </c>
      <c r="X57" s="60" t="s">
        <v>76</v>
      </c>
      <c r="Y57" s="60" t="s">
        <v>76</v>
      </c>
      <c r="Z57" s="60" t="s">
        <v>76</v>
      </c>
      <c r="AA57" s="60"/>
      <c r="AB57" s="60"/>
      <c r="AC57" s="60"/>
      <c r="AD57" s="60" t="s">
        <v>76</v>
      </c>
      <c r="AE57" s="60" t="s">
        <v>76</v>
      </c>
      <c r="AF57" s="60" t="s">
        <v>76</v>
      </c>
      <c r="AG57" s="60" t="s">
        <v>76</v>
      </c>
      <c r="AH57" s="60"/>
    </row>
    <row r="58" spans="1:57" s="57" customFormat="1" ht="28.55" x14ac:dyDescent="0.25">
      <c r="A58" s="57" t="s">
        <v>6</v>
      </c>
      <c r="B58" s="58" t="s">
        <v>24</v>
      </c>
      <c r="C58" s="59" t="s">
        <v>63</v>
      </c>
      <c r="D58" s="60" t="s">
        <v>76</v>
      </c>
      <c r="E58" s="60"/>
      <c r="F58" s="60" t="s">
        <v>76</v>
      </c>
      <c r="G58" s="60"/>
      <c r="H58" s="60" t="s">
        <v>76</v>
      </c>
      <c r="I58" s="60" t="s">
        <v>76</v>
      </c>
      <c r="J58" s="60"/>
      <c r="K58" s="60" t="s">
        <v>76</v>
      </c>
      <c r="L58" s="60"/>
      <c r="M58" s="60"/>
      <c r="N58" s="60" t="s">
        <v>76</v>
      </c>
      <c r="O58" s="60"/>
      <c r="P58" s="60"/>
      <c r="Q58" s="60"/>
      <c r="R58" s="60" t="s">
        <v>76</v>
      </c>
      <c r="S58" s="60"/>
      <c r="T58" s="60" t="s">
        <v>76</v>
      </c>
      <c r="U58" s="60"/>
      <c r="V58" s="60" t="s">
        <v>76</v>
      </c>
      <c r="W58" s="60" t="s">
        <v>76</v>
      </c>
      <c r="X58" s="60" t="s">
        <v>76</v>
      </c>
      <c r="Y58" s="60" t="s">
        <v>76</v>
      </c>
      <c r="Z58" s="60" t="s">
        <v>76</v>
      </c>
      <c r="AA58" s="60"/>
      <c r="AB58" s="60"/>
      <c r="AC58" s="60"/>
      <c r="AD58" s="60" t="s">
        <v>76</v>
      </c>
      <c r="AE58" s="60" t="s">
        <v>76</v>
      </c>
      <c r="AF58" s="60" t="s">
        <v>76</v>
      </c>
      <c r="AG58" s="60" t="s">
        <v>76</v>
      </c>
      <c r="AH58" s="60"/>
    </row>
    <row r="59" spans="1:57" s="57" customFormat="1" ht="28.55" x14ac:dyDescent="0.25">
      <c r="A59" s="57" t="s">
        <v>7</v>
      </c>
      <c r="B59" s="57" t="s">
        <v>25</v>
      </c>
      <c r="C59" s="59" t="s">
        <v>64</v>
      </c>
      <c r="D59" s="60"/>
      <c r="E59" s="60"/>
      <c r="F59" s="60"/>
      <c r="G59" s="60"/>
      <c r="H59" s="60" t="s">
        <v>76</v>
      </c>
      <c r="I59" s="60"/>
      <c r="J59" s="60"/>
      <c r="K59" s="60" t="s">
        <v>76</v>
      </c>
      <c r="L59" s="60"/>
      <c r="M59" s="60"/>
      <c r="N59" s="60"/>
      <c r="O59" s="60"/>
      <c r="P59" s="60"/>
      <c r="Q59" s="60"/>
      <c r="R59" s="60"/>
      <c r="S59" s="60"/>
      <c r="T59" s="60"/>
      <c r="U59" s="60"/>
      <c r="V59" s="60"/>
      <c r="W59" s="60"/>
      <c r="X59" s="60"/>
      <c r="Y59" s="60"/>
      <c r="Z59" s="60"/>
      <c r="AA59" s="60"/>
      <c r="AB59" s="60"/>
      <c r="AC59" s="60"/>
      <c r="AD59" s="60" t="s">
        <v>76</v>
      </c>
      <c r="AE59" s="60"/>
      <c r="AF59" s="60"/>
      <c r="AG59" s="60"/>
      <c r="AH59" s="60"/>
    </row>
    <row r="60" spans="1:57" s="57" customFormat="1" ht="28.55" x14ac:dyDescent="0.25">
      <c r="A60" s="57" t="s">
        <v>8</v>
      </c>
      <c r="B60" s="57" t="s">
        <v>26</v>
      </c>
      <c r="C60" s="59" t="s">
        <v>65</v>
      </c>
      <c r="D60" s="60" t="s">
        <v>76</v>
      </c>
      <c r="E60" s="60"/>
      <c r="F60" s="60"/>
      <c r="G60" s="60"/>
      <c r="H60" s="60" t="s">
        <v>76</v>
      </c>
      <c r="I60" s="60" t="s">
        <v>76</v>
      </c>
      <c r="J60" s="60"/>
      <c r="K60" s="60" t="s">
        <v>76</v>
      </c>
      <c r="L60" s="60"/>
      <c r="M60" s="60"/>
      <c r="N60" s="60" t="s">
        <v>76</v>
      </c>
      <c r="O60" s="60"/>
      <c r="P60" s="60"/>
      <c r="Q60" s="60"/>
      <c r="R60" s="60" t="s">
        <v>76</v>
      </c>
      <c r="S60" s="60"/>
      <c r="T60" s="60" t="s">
        <v>76</v>
      </c>
      <c r="U60" s="60"/>
      <c r="V60" s="60" t="s">
        <v>76</v>
      </c>
      <c r="W60" s="60" t="s">
        <v>76</v>
      </c>
      <c r="X60" s="60" t="s">
        <v>76</v>
      </c>
      <c r="Y60" s="60" t="s">
        <v>76</v>
      </c>
      <c r="Z60" s="60" t="s">
        <v>76</v>
      </c>
      <c r="AA60" s="60" t="s">
        <v>76</v>
      </c>
      <c r="AB60" s="60"/>
      <c r="AC60" s="60"/>
      <c r="AD60" s="60" t="s">
        <v>76</v>
      </c>
      <c r="AE60" s="60" t="s">
        <v>76</v>
      </c>
      <c r="AF60" s="60"/>
      <c r="AG60" s="60" t="s">
        <v>76</v>
      </c>
      <c r="AH60" s="60"/>
    </row>
    <row r="61" spans="1:57" s="57" customFormat="1" ht="28.55" x14ac:dyDescent="0.25">
      <c r="A61" s="57" t="s">
        <v>9</v>
      </c>
      <c r="B61" s="57" t="s">
        <v>27</v>
      </c>
      <c r="C61" s="59" t="s">
        <v>66</v>
      </c>
      <c r="D61" s="60"/>
      <c r="E61" s="60"/>
      <c r="F61" s="60"/>
      <c r="G61" s="60"/>
      <c r="H61" s="60" t="s">
        <v>76</v>
      </c>
      <c r="I61" s="60"/>
      <c r="J61" s="60"/>
      <c r="K61" s="60" t="s">
        <v>76</v>
      </c>
      <c r="L61" s="60"/>
      <c r="M61" s="60"/>
      <c r="N61" s="60" t="s">
        <v>76</v>
      </c>
      <c r="O61" s="60"/>
      <c r="P61" s="60"/>
      <c r="Q61" s="60"/>
      <c r="R61" s="60"/>
      <c r="S61" s="60"/>
      <c r="T61" s="60" t="s">
        <v>76</v>
      </c>
      <c r="U61" s="60"/>
      <c r="V61" s="60"/>
      <c r="W61" s="60"/>
      <c r="X61" s="60"/>
      <c r="Y61" s="60"/>
      <c r="Z61" s="60"/>
      <c r="AA61" s="60"/>
      <c r="AB61" s="60"/>
      <c r="AC61" s="60"/>
      <c r="AD61" s="60" t="s">
        <v>76</v>
      </c>
      <c r="AE61" s="60" t="s">
        <v>76</v>
      </c>
      <c r="AF61" s="60"/>
      <c r="AG61" s="60"/>
      <c r="AH61" s="60"/>
    </row>
    <row r="62" spans="1:57" s="57" customFormat="1" ht="42.8" x14ac:dyDescent="0.25">
      <c r="A62" s="57" t="s">
        <v>10</v>
      </c>
      <c r="B62" s="57" t="s">
        <v>28</v>
      </c>
      <c r="C62" s="61" t="s">
        <v>63</v>
      </c>
      <c r="D62" s="60" t="s">
        <v>76</v>
      </c>
      <c r="E62" s="60"/>
      <c r="F62" s="60" t="s">
        <v>76</v>
      </c>
      <c r="G62" s="60"/>
      <c r="H62" s="60" t="s">
        <v>76</v>
      </c>
      <c r="I62" s="60" t="s">
        <v>76</v>
      </c>
      <c r="J62" s="60"/>
      <c r="K62" s="60" t="s">
        <v>76</v>
      </c>
      <c r="L62" s="60"/>
      <c r="M62" s="60"/>
      <c r="N62" s="60" t="s">
        <v>76</v>
      </c>
      <c r="O62" s="60"/>
      <c r="P62" s="60"/>
      <c r="Q62" s="60"/>
      <c r="R62" s="60" t="s">
        <v>76</v>
      </c>
      <c r="S62" s="60"/>
      <c r="T62" s="60" t="s">
        <v>76</v>
      </c>
      <c r="U62" s="60"/>
      <c r="V62" s="60" t="s">
        <v>76</v>
      </c>
      <c r="W62" s="60" t="s">
        <v>76</v>
      </c>
      <c r="X62" s="60" t="s">
        <v>76</v>
      </c>
      <c r="Y62" s="60" t="s">
        <v>76</v>
      </c>
      <c r="Z62" s="60" t="s">
        <v>76</v>
      </c>
      <c r="AA62" s="60"/>
      <c r="AB62" s="60"/>
      <c r="AC62" s="60"/>
      <c r="AD62" s="60" t="s">
        <v>76</v>
      </c>
      <c r="AE62" s="60" t="s">
        <v>76</v>
      </c>
      <c r="AF62" s="60" t="s">
        <v>76</v>
      </c>
      <c r="AG62" s="60" t="s">
        <v>76</v>
      </c>
      <c r="AH62" s="60"/>
    </row>
    <row r="63" spans="1:57" s="57" customFormat="1" ht="28.55" x14ac:dyDescent="0.25">
      <c r="A63" s="57" t="s">
        <v>13</v>
      </c>
      <c r="B63" s="58" t="s">
        <v>31</v>
      </c>
      <c r="C63" s="59" t="s">
        <v>349</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row>
    <row r="64" spans="1:57" s="57" customFormat="1" ht="28.55" x14ac:dyDescent="0.25">
      <c r="A64" s="57" t="s">
        <v>14</v>
      </c>
      <c r="B64" s="58" t="s">
        <v>32</v>
      </c>
      <c r="C64" s="59" t="s">
        <v>70</v>
      </c>
      <c r="D64" s="60" t="s">
        <v>76</v>
      </c>
      <c r="E64" s="60" t="s">
        <v>76</v>
      </c>
      <c r="F64" s="60" t="s">
        <v>76</v>
      </c>
      <c r="G64" s="60"/>
      <c r="H64" s="60" t="s">
        <v>76</v>
      </c>
      <c r="I64" s="60" t="s">
        <v>76</v>
      </c>
      <c r="J64" s="60"/>
      <c r="K64" s="60" t="s">
        <v>76</v>
      </c>
      <c r="L64" s="60" t="s">
        <v>76</v>
      </c>
      <c r="M64" s="60" t="s">
        <v>76</v>
      </c>
      <c r="N64" s="60"/>
      <c r="O64" s="60"/>
      <c r="P64" s="60"/>
      <c r="Q64" s="60" t="s">
        <v>76</v>
      </c>
      <c r="R64" s="60" t="s">
        <v>76</v>
      </c>
      <c r="S64" s="60" t="s">
        <v>76</v>
      </c>
      <c r="T64" s="60" t="s">
        <v>76</v>
      </c>
      <c r="U64" s="60"/>
      <c r="V64" s="60" t="s">
        <v>76</v>
      </c>
      <c r="W64" s="60" t="s">
        <v>76</v>
      </c>
      <c r="X64" s="60" t="s">
        <v>76</v>
      </c>
      <c r="Y64" s="60" t="s">
        <v>76</v>
      </c>
      <c r="Z64" s="60" t="s">
        <v>76</v>
      </c>
      <c r="AA64" s="60" t="s">
        <v>76</v>
      </c>
      <c r="AB64" s="60"/>
      <c r="AC64" s="60"/>
      <c r="AD64" s="60" t="s">
        <v>76</v>
      </c>
      <c r="AE64" s="60" t="s">
        <v>76</v>
      </c>
      <c r="AF64" s="60" t="s">
        <v>76</v>
      </c>
      <c r="AG64" s="60" t="s">
        <v>76</v>
      </c>
      <c r="AH64" s="60"/>
    </row>
    <row r="65" spans="1:34" s="57" customFormat="1" ht="28.55" x14ac:dyDescent="0.25">
      <c r="A65" s="57" t="s">
        <v>15</v>
      </c>
      <c r="B65" s="58" t="s">
        <v>33</v>
      </c>
      <c r="C65" s="59" t="s">
        <v>71</v>
      </c>
      <c r="D65" s="60" t="s">
        <v>76</v>
      </c>
      <c r="E65" s="60" t="s">
        <v>76</v>
      </c>
      <c r="F65" s="60" t="s">
        <v>76</v>
      </c>
      <c r="G65" s="60"/>
      <c r="H65" s="60" t="s">
        <v>76</v>
      </c>
      <c r="I65" s="60" t="s">
        <v>76</v>
      </c>
      <c r="J65" s="60"/>
      <c r="K65" s="60" t="s">
        <v>76</v>
      </c>
      <c r="L65" s="60" t="s">
        <v>76</v>
      </c>
      <c r="M65" s="60" t="s">
        <v>76</v>
      </c>
      <c r="N65" s="60"/>
      <c r="O65" s="60"/>
      <c r="P65" s="60"/>
      <c r="Q65" s="60" t="s">
        <v>76</v>
      </c>
      <c r="R65" s="60" t="s">
        <v>76</v>
      </c>
      <c r="S65" s="60" t="s">
        <v>76</v>
      </c>
      <c r="T65" s="60" t="s">
        <v>76</v>
      </c>
      <c r="U65" s="60"/>
      <c r="V65" s="60" t="s">
        <v>76</v>
      </c>
      <c r="W65" s="60" t="s">
        <v>76</v>
      </c>
      <c r="X65" s="60" t="s">
        <v>76</v>
      </c>
      <c r="Y65" s="60" t="s">
        <v>76</v>
      </c>
      <c r="Z65" s="60" t="s">
        <v>76</v>
      </c>
      <c r="AA65" s="60" t="s">
        <v>76</v>
      </c>
      <c r="AB65" s="60"/>
      <c r="AC65" s="60"/>
      <c r="AD65" s="60" t="s">
        <v>76</v>
      </c>
      <c r="AE65" s="60" t="s">
        <v>76</v>
      </c>
      <c r="AF65" s="60" t="s">
        <v>76</v>
      </c>
      <c r="AG65" s="60" t="s">
        <v>76</v>
      </c>
      <c r="AH65" s="60"/>
    </row>
    <row r="66" spans="1:34" s="57" customFormat="1" ht="28.55" x14ac:dyDescent="0.25">
      <c r="A66" s="57" t="s">
        <v>16</v>
      </c>
      <c r="B66" s="58" t="s">
        <v>34</v>
      </c>
      <c r="C66" s="59" t="s">
        <v>72</v>
      </c>
      <c r="D66" s="60" t="s">
        <v>76</v>
      </c>
      <c r="E66" s="60" t="s">
        <v>76</v>
      </c>
      <c r="F66" s="60" t="s">
        <v>76</v>
      </c>
      <c r="G66" s="60"/>
      <c r="H66" s="60" t="s">
        <v>76</v>
      </c>
      <c r="I66" s="60" t="s">
        <v>76</v>
      </c>
      <c r="J66" s="60"/>
      <c r="K66" s="60" t="s">
        <v>76</v>
      </c>
      <c r="L66" s="60" t="s">
        <v>76</v>
      </c>
      <c r="M66" s="60" t="s">
        <v>76</v>
      </c>
      <c r="N66" s="60"/>
      <c r="O66" s="60"/>
      <c r="P66" s="60"/>
      <c r="Q66" s="60" t="s">
        <v>76</v>
      </c>
      <c r="R66" s="60" t="s">
        <v>76</v>
      </c>
      <c r="S66" s="60" t="s">
        <v>76</v>
      </c>
      <c r="T66" s="60" t="s">
        <v>76</v>
      </c>
      <c r="U66" s="60"/>
      <c r="V66" s="60" t="s">
        <v>76</v>
      </c>
      <c r="W66" s="60" t="s">
        <v>76</v>
      </c>
      <c r="X66" s="60" t="s">
        <v>76</v>
      </c>
      <c r="Y66" s="60" t="s">
        <v>76</v>
      </c>
      <c r="Z66" s="60" t="s">
        <v>76</v>
      </c>
      <c r="AA66" s="60" t="s">
        <v>76</v>
      </c>
      <c r="AB66" s="60"/>
      <c r="AC66" s="60"/>
      <c r="AD66" s="60" t="s">
        <v>76</v>
      </c>
      <c r="AE66" s="60" t="s">
        <v>76</v>
      </c>
      <c r="AF66" s="60" t="s">
        <v>76</v>
      </c>
      <c r="AG66" s="60" t="s">
        <v>76</v>
      </c>
      <c r="AH66" s="60"/>
    </row>
    <row r="67" spans="1:34" s="57" customFormat="1" ht="28.55" x14ac:dyDescent="0.25">
      <c r="A67" s="57" t="s">
        <v>17</v>
      </c>
      <c r="B67" s="58" t="s">
        <v>35</v>
      </c>
      <c r="C67" s="59" t="s">
        <v>73</v>
      </c>
      <c r="D67" s="60" t="s">
        <v>76</v>
      </c>
      <c r="E67" s="60" t="s">
        <v>76</v>
      </c>
      <c r="F67" s="60" t="s">
        <v>76</v>
      </c>
      <c r="G67" s="60"/>
      <c r="H67" s="60" t="s">
        <v>76</v>
      </c>
      <c r="I67" s="60" t="s">
        <v>76</v>
      </c>
      <c r="J67" s="60"/>
      <c r="K67" s="60" t="s">
        <v>76</v>
      </c>
      <c r="L67" s="60" t="s">
        <v>76</v>
      </c>
      <c r="M67" s="60" t="s">
        <v>76</v>
      </c>
      <c r="N67" s="60"/>
      <c r="O67" s="60"/>
      <c r="P67" s="60"/>
      <c r="Q67" s="60" t="s">
        <v>76</v>
      </c>
      <c r="R67" s="60" t="s">
        <v>76</v>
      </c>
      <c r="S67" s="60" t="s">
        <v>76</v>
      </c>
      <c r="T67" s="60" t="s">
        <v>76</v>
      </c>
      <c r="U67" s="60"/>
      <c r="V67" s="60" t="s">
        <v>76</v>
      </c>
      <c r="W67" s="60" t="s">
        <v>76</v>
      </c>
      <c r="X67" s="60" t="s">
        <v>76</v>
      </c>
      <c r="Y67" s="60" t="s">
        <v>76</v>
      </c>
      <c r="Z67" s="60" t="s">
        <v>76</v>
      </c>
      <c r="AA67" s="60" t="s">
        <v>76</v>
      </c>
      <c r="AB67" s="60"/>
      <c r="AC67" s="60"/>
      <c r="AD67" s="60" t="s">
        <v>76</v>
      </c>
      <c r="AE67" s="60" t="s">
        <v>76</v>
      </c>
      <c r="AF67" s="60" t="s">
        <v>76</v>
      </c>
      <c r="AG67" s="60" t="s">
        <v>76</v>
      </c>
      <c r="AH67" s="60"/>
    </row>
  </sheetData>
  <mergeCells count="9">
    <mergeCell ref="B26:B27"/>
    <mergeCell ref="B28:B29"/>
    <mergeCell ref="A54:B54"/>
    <mergeCell ref="A5:A7"/>
    <mergeCell ref="A8:A10"/>
    <mergeCell ref="A11:A13"/>
    <mergeCell ref="A14:A18"/>
    <mergeCell ref="A20:A23"/>
    <mergeCell ref="B24:B25"/>
  </mergeCells>
  <pageMargins left="0.7" right="0.7" top="0.75" bottom="0.75" header="0.3" footer="0.3"/>
  <pageSetup paperSize="9" scale="3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62A33-D14A-48EA-B051-E12C87AB2CCE}">
  <sheetPr>
    <pageSetUpPr fitToPage="1"/>
  </sheetPr>
  <dimension ref="A2:Y22"/>
  <sheetViews>
    <sheetView tabSelected="1" zoomScaleNormal="100" workbookViewId="0">
      <pane xSplit="2" ySplit="3" topLeftCell="C4" activePane="bottomRight" state="frozen"/>
      <selection pane="topRight" activeCell="D1" sqref="D1"/>
      <selection pane="bottomLeft" activeCell="A4" sqref="A4"/>
      <selection pane="bottomRight" activeCell="F3" sqref="F3"/>
    </sheetView>
  </sheetViews>
  <sheetFormatPr defaultColWidth="8.85546875" defaultRowHeight="12.85" x14ac:dyDescent="0.2"/>
  <cols>
    <col min="1" max="1" width="33.28515625" style="137" customWidth="1"/>
    <col min="2" max="2" width="33.140625" style="207" customWidth="1"/>
    <col min="3" max="5" width="6.28515625" style="137" bestFit="1" customWidth="1"/>
    <col min="6" max="6" width="29.42578125" style="137" bestFit="1" customWidth="1"/>
    <col min="7" max="7" width="16.5703125" style="137" bestFit="1" customWidth="1"/>
    <col min="8" max="9" width="6.28515625" style="137" bestFit="1" customWidth="1"/>
    <col min="10" max="10" width="8.85546875" style="137" bestFit="1" customWidth="1"/>
    <col min="11" max="11" width="6.28515625" style="137" bestFit="1" customWidth="1"/>
    <col min="12" max="12" width="8.85546875" style="137" bestFit="1" customWidth="1"/>
    <col min="13" max="13" width="6.28515625" style="137" bestFit="1" customWidth="1"/>
    <col min="14" max="16" width="8.85546875" style="137" bestFit="1" customWidth="1"/>
    <col min="17" max="17" width="6.28515625" style="137" bestFit="1" customWidth="1"/>
    <col min="18" max="18" width="11.42578125" style="137" bestFit="1" customWidth="1"/>
    <col min="19" max="19" width="8.85546875" style="137" bestFit="1" customWidth="1"/>
    <col min="20" max="20" width="6.28515625" style="137" bestFit="1" customWidth="1"/>
    <col min="21" max="21" width="11.42578125" style="137" bestFit="1" customWidth="1"/>
    <col min="22" max="22" width="6.28515625" style="137" bestFit="1" customWidth="1"/>
    <col min="23" max="24" width="8.85546875" style="137" bestFit="1" customWidth="1"/>
    <col min="25" max="25" width="6.28515625" style="137" bestFit="1" customWidth="1"/>
    <col min="26" max="16384" width="8.85546875" style="239"/>
  </cols>
  <sheetData>
    <row r="2" spans="1:25" x14ac:dyDescent="0.2">
      <c r="B2" s="207" t="s">
        <v>702</v>
      </c>
      <c r="C2" s="165">
        <v>1</v>
      </c>
      <c r="D2" s="165">
        <v>3</v>
      </c>
      <c r="E2" s="165">
        <v>4</v>
      </c>
      <c r="F2" s="165">
        <v>5</v>
      </c>
      <c r="G2" s="165">
        <v>6</v>
      </c>
      <c r="H2" s="165">
        <v>7</v>
      </c>
      <c r="I2" s="165">
        <v>8</v>
      </c>
      <c r="J2" s="165">
        <v>9</v>
      </c>
      <c r="K2" s="165">
        <v>11</v>
      </c>
      <c r="L2" s="165">
        <v>16</v>
      </c>
      <c r="M2" s="165">
        <v>17</v>
      </c>
      <c r="N2" s="165">
        <v>18</v>
      </c>
      <c r="O2" s="165" t="s">
        <v>445</v>
      </c>
      <c r="P2" s="165">
        <v>20</v>
      </c>
      <c r="Q2" s="165">
        <v>21</v>
      </c>
      <c r="R2" s="165">
        <v>22</v>
      </c>
      <c r="S2" s="165">
        <v>23</v>
      </c>
      <c r="T2" s="165">
        <v>24</v>
      </c>
      <c r="U2" s="165">
        <v>26</v>
      </c>
      <c r="V2" s="165">
        <v>27</v>
      </c>
      <c r="W2" s="165">
        <v>30</v>
      </c>
      <c r="X2" s="137">
        <v>37</v>
      </c>
      <c r="Y2" s="165">
        <v>38</v>
      </c>
    </row>
    <row r="3" spans="1:25" ht="284.45" customHeight="1" x14ac:dyDescent="0.2">
      <c r="A3" s="207"/>
      <c r="B3" s="207" t="s">
        <v>704</v>
      </c>
      <c r="C3" s="139" t="s">
        <v>378</v>
      </c>
      <c r="D3" s="139" t="s">
        <v>39</v>
      </c>
      <c r="E3" s="139" t="s">
        <v>379</v>
      </c>
      <c r="F3" s="139" t="s">
        <v>471</v>
      </c>
      <c r="G3" s="139" t="s">
        <v>425</v>
      </c>
      <c r="H3" s="139" t="s">
        <v>669</v>
      </c>
      <c r="I3" s="139" t="s">
        <v>429</v>
      </c>
      <c r="J3" s="139" t="s">
        <v>430</v>
      </c>
      <c r="K3" s="139" t="s">
        <v>421</v>
      </c>
      <c r="L3" s="139" t="s">
        <v>46</v>
      </c>
      <c r="M3" s="139" t="s">
        <v>47</v>
      </c>
      <c r="N3" s="139" t="s">
        <v>380</v>
      </c>
      <c r="O3" s="139" t="s">
        <v>455</v>
      </c>
      <c r="P3" s="139" t="s">
        <v>456</v>
      </c>
      <c r="Q3" s="139" t="s">
        <v>457</v>
      </c>
      <c r="R3" s="139" t="s">
        <v>673</v>
      </c>
      <c r="S3" s="139" t="s">
        <v>671</v>
      </c>
      <c r="T3" s="139" t="s">
        <v>423</v>
      </c>
      <c r="U3" s="139" t="s">
        <v>672</v>
      </c>
      <c r="V3" s="139" t="s">
        <v>55</v>
      </c>
      <c r="W3" s="139" t="s">
        <v>701</v>
      </c>
      <c r="X3" s="139" t="s">
        <v>670</v>
      </c>
      <c r="Y3" s="139" t="s">
        <v>422</v>
      </c>
    </row>
    <row r="4" spans="1:25" x14ac:dyDescent="0.2">
      <c r="A4" s="250" t="s">
        <v>703</v>
      </c>
      <c r="B4" s="250" t="s">
        <v>210</v>
      </c>
      <c r="C4" s="249"/>
      <c r="D4" s="249"/>
      <c r="E4" s="249"/>
      <c r="F4" s="249"/>
      <c r="G4" s="249"/>
      <c r="H4" s="249"/>
      <c r="I4" s="249"/>
      <c r="J4" s="249"/>
      <c r="K4" s="249"/>
      <c r="L4" s="249"/>
      <c r="M4" s="249"/>
      <c r="N4" s="249"/>
      <c r="O4" s="249"/>
      <c r="P4" s="249"/>
      <c r="Q4" s="249"/>
      <c r="R4" s="249"/>
      <c r="S4" s="249"/>
      <c r="T4" s="249"/>
      <c r="U4" s="249"/>
      <c r="V4" s="249"/>
      <c r="W4" s="249"/>
      <c r="X4" s="249"/>
      <c r="Y4" s="249"/>
    </row>
    <row r="5" spans="1:25" s="240" customFormat="1" ht="14.3" x14ac:dyDescent="0.2">
      <c r="A5" s="274" t="s">
        <v>709</v>
      </c>
      <c r="B5" s="208" t="s">
        <v>710</v>
      </c>
      <c r="C5" s="160">
        <v>0</v>
      </c>
      <c r="D5" s="160">
        <v>0</v>
      </c>
      <c r="E5" s="160">
        <v>0</v>
      </c>
      <c r="F5" s="160">
        <v>0</v>
      </c>
      <c r="G5" s="160" t="s">
        <v>76</v>
      </c>
      <c r="H5" s="160" t="s">
        <v>76</v>
      </c>
      <c r="I5" s="160" t="s">
        <v>76</v>
      </c>
      <c r="J5" s="160" t="s">
        <v>76</v>
      </c>
      <c r="K5" s="160" t="s">
        <v>76</v>
      </c>
      <c r="L5" s="160">
        <v>0</v>
      </c>
      <c r="M5" s="160" t="s">
        <v>76</v>
      </c>
      <c r="N5" s="160">
        <v>0</v>
      </c>
      <c r="O5" s="160" t="s">
        <v>76</v>
      </c>
      <c r="P5" s="160">
        <v>0</v>
      </c>
      <c r="Q5" s="160">
        <v>0</v>
      </c>
      <c r="R5" s="160" t="s">
        <v>76</v>
      </c>
      <c r="S5" s="160" t="s">
        <v>76</v>
      </c>
      <c r="T5" s="160" t="s">
        <v>76</v>
      </c>
      <c r="U5" s="160">
        <v>0</v>
      </c>
      <c r="V5" s="160">
        <v>0</v>
      </c>
      <c r="W5" s="160" t="s">
        <v>76</v>
      </c>
      <c r="X5" s="166">
        <v>0</v>
      </c>
      <c r="Y5" s="160">
        <v>0</v>
      </c>
    </row>
    <row r="6" spans="1:25" s="240" customFormat="1" ht="25.7" x14ac:dyDescent="0.2">
      <c r="A6" s="275"/>
      <c r="B6" s="209" t="s">
        <v>465</v>
      </c>
      <c r="C6" s="161">
        <v>0</v>
      </c>
      <c r="D6" s="161">
        <v>0</v>
      </c>
      <c r="E6" s="161" t="s">
        <v>76</v>
      </c>
      <c r="F6" s="161">
        <v>0</v>
      </c>
      <c r="G6" s="161">
        <v>0</v>
      </c>
      <c r="H6" s="161">
        <v>0</v>
      </c>
      <c r="I6" s="161" t="s">
        <v>76</v>
      </c>
      <c r="J6" s="161">
        <v>0</v>
      </c>
      <c r="K6" s="161">
        <v>0</v>
      </c>
      <c r="L6" s="161">
        <v>0</v>
      </c>
      <c r="M6" s="161" t="s">
        <v>76</v>
      </c>
      <c r="N6" s="161" t="s">
        <v>76</v>
      </c>
      <c r="O6" s="161" t="s">
        <v>76</v>
      </c>
      <c r="P6" s="161">
        <v>0</v>
      </c>
      <c r="Q6" s="161">
        <v>0</v>
      </c>
      <c r="R6" s="161" t="s">
        <v>76</v>
      </c>
      <c r="S6" s="161" t="s">
        <v>76</v>
      </c>
      <c r="T6" s="161" t="s">
        <v>76</v>
      </c>
      <c r="U6" s="161" t="s">
        <v>76</v>
      </c>
      <c r="V6" s="161">
        <v>0</v>
      </c>
      <c r="W6" s="161">
        <v>0</v>
      </c>
      <c r="X6" s="167">
        <v>0</v>
      </c>
      <c r="Y6" s="161">
        <v>0</v>
      </c>
    </row>
    <row r="7" spans="1:25" s="240" customFormat="1" ht="12.85" customHeight="1" x14ac:dyDescent="0.2">
      <c r="A7" s="275"/>
      <c r="B7" s="205" t="s">
        <v>460</v>
      </c>
      <c r="C7" s="163">
        <v>0</v>
      </c>
      <c r="D7" s="163">
        <v>0</v>
      </c>
      <c r="E7" s="163" t="s">
        <v>76</v>
      </c>
      <c r="F7" s="163">
        <v>0</v>
      </c>
      <c r="G7" s="163">
        <v>0</v>
      </c>
      <c r="H7" s="163" t="s">
        <v>76</v>
      </c>
      <c r="I7" s="163">
        <v>0</v>
      </c>
      <c r="J7" s="163" t="s">
        <v>76</v>
      </c>
      <c r="K7" s="163">
        <v>0</v>
      </c>
      <c r="L7" s="163" t="s">
        <v>76</v>
      </c>
      <c r="M7" s="163" t="s">
        <v>76</v>
      </c>
      <c r="N7" s="163" t="s">
        <v>76</v>
      </c>
      <c r="O7" s="163" t="s">
        <v>76</v>
      </c>
      <c r="P7" s="163">
        <v>0</v>
      </c>
      <c r="Q7" s="163" t="s">
        <v>76</v>
      </c>
      <c r="R7" s="163">
        <v>0</v>
      </c>
      <c r="S7" s="163" t="s">
        <v>76</v>
      </c>
      <c r="T7" s="163" t="s">
        <v>76</v>
      </c>
      <c r="U7" s="163">
        <v>0</v>
      </c>
      <c r="V7" s="163" t="s">
        <v>76</v>
      </c>
      <c r="W7" s="163">
        <v>0</v>
      </c>
      <c r="X7" s="166">
        <v>0</v>
      </c>
      <c r="Y7" s="163">
        <v>0</v>
      </c>
    </row>
    <row r="8" spans="1:25" s="240" customFormat="1" ht="25.7" x14ac:dyDescent="0.2">
      <c r="A8" s="275"/>
      <c r="B8" s="204" t="s">
        <v>458</v>
      </c>
      <c r="C8" s="162">
        <v>0</v>
      </c>
      <c r="D8" s="162">
        <v>0</v>
      </c>
      <c r="E8" s="162">
        <v>0</v>
      </c>
      <c r="F8" s="162">
        <v>0</v>
      </c>
      <c r="G8" s="162" t="s">
        <v>76</v>
      </c>
      <c r="H8" s="162" t="s">
        <v>76</v>
      </c>
      <c r="I8" s="162">
        <v>0</v>
      </c>
      <c r="J8" s="162" t="s">
        <v>76</v>
      </c>
      <c r="K8" s="162">
        <v>0</v>
      </c>
      <c r="L8" s="162" t="s">
        <v>76</v>
      </c>
      <c r="M8" s="162" t="s">
        <v>76</v>
      </c>
      <c r="N8" s="162" t="s">
        <v>76</v>
      </c>
      <c r="O8" s="162" t="s">
        <v>76</v>
      </c>
      <c r="P8" s="162" t="s">
        <v>76</v>
      </c>
      <c r="Q8" s="162" t="s">
        <v>76</v>
      </c>
      <c r="R8" s="162">
        <v>0</v>
      </c>
      <c r="S8" s="162">
        <v>0</v>
      </c>
      <c r="T8" s="162">
        <v>0</v>
      </c>
      <c r="U8" s="162">
        <v>0</v>
      </c>
      <c r="V8" s="161" t="s">
        <v>76</v>
      </c>
      <c r="W8" s="162" t="s">
        <v>76</v>
      </c>
      <c r="X8" s="167" t="s">
        <v>76</v>
      </c>
      <c r="Y8" s="162">
        <v>0</v>
      </c>
    </row>
    <row r="9" spans="1:25" s="240" customFormat="1" x14ac:dyDescent="0.2">
      <c r="A9" s="276"/>
      <c r="B9" s="205" t="s">
        <v>459</v>
      </c>
      <c r="C9" s="163">
        <v>0</v>
      </c>
      <c r="D9" s="163">
        <v>0</v>
      </c>
      <c r="E9" s="163">
        <v>0</v>
      </c>
      <c r="F9" s="163">
        <v>0</v>
      </c>
      <c r="G9" s="163">
        <v>0</v>
      </c>
      <c r="H9" s="163">
        <v>0</v>
      </c>
      <c r="I9" s="163">
        <v>0</v>
      </c>
      <c r="J9" s="163" t="s">
        <v>76</v>
      </c>
      <c r="K9" s="163">
        <v>0</v>
      </c>
      <c r="L9" s="163" t="s">
        <v>76</v>
      </c>
      <c r="M9" s="163" t="s">
        <v>76</v>
      </c>
      <c r="N9" s="163" t="s">
        <v>76</v>
      </c>
      <c r="O9" s="163">
        <v>0</v>
      </c>
      <c r="P9" s="163">
        <v>0</v>
      </c>
      <c r="Q9" s="163">
        <v>0</v>
      </c>
      <c r="R9" s="163">
        <v>0</v>
      </c>
      <c r="S9" s="163" t="s">
        <v>76</v>
      </c>
      <c r="T9" s="163" t="s">
        <v>76</v>
      </c>
      <c r="U9" s="163" t="s">
        <v>76</v>
      </c>
      <c r="V9" s="163" t="s">
        <v>76</v>
      </c>
      <c r="W9" s="163" t="s">
        <v>76</v>
      </c>
      <c r="X9" s="166"/>
      <c r="Y9" s="163">
        <v>0</v>
      </c>
    </row>
    <row r="10" spans="1:25" s="240" customFormat="1" x14ac:dyDescent="0.2">
      <c r="A10" s="241"/>
      <c r="B10" s="242"/>
      <c r="C10" s="243"/>
      <c r="D10" s="243"/>
      <c r="E10" s="243"/>
      <c r="F10" s="243"/>
      <c r="G10" s="243"/>
      <c r="H10" s="243"/>
      <c r="I10" s="243"/>
      <c r="J10" s="243"/>
      <c r="K10" s="243"/>
      <c r="L10" s="243"/>
      <c r="M10" s="243"/>
      <c r="N10" s="243"/>
      <c r="O10" s="243"/>
      <c r="P10" s="243"/>
      <c r="Q10" s="243"/>
      <c r="R10" s="243"/>
      <c r="S10" s="243"/>
      <c r="T10" s="243"/>
      <c r="U10" s="243"/>
      <c r="V10" s="243"/>
      <c r="W10" s="243"/>
      <c r="X10" s="244"/>
      <c r="Y10" s="243"/>
    </row>
    <row r="11" spans="1:25" s="240" customFormat="1" ht="14.3" x14ac:dyDescent="0.2">
      <c r="A11" s="277" t="s">
        <v>705</v>
      </c>
      <c r="B11" s="210" t="s">
        <v>461</v>
      </c>
      <c r="C11" s="160">
        <v>0</v>
      </c>
      <c r="D11" s="160">
        <v>0</v>
      </c>
      <c r="E11" s="160">
        <v>0</v>
      </c>
      <c r="F11" s="160">
        <v>0</v>
      </c>
      <c r="G11" s="160">
        <v>0</v>
      </c>
      <c r="H11" s="160" t="s">
        <v>76</v>
      </c>
      <c r="I11" s="160">
        <v>0</v>
      </c>
      <c r="J11" s="160" t="s">
        <v>76</v>
      </c>
      <c r="K11" s="160">
        <v>0</v>
      </c>
      <c r="L11" s="160" t="s">
        <v>76</v>
      </c>
      <c r="M11" s="160" t="s">
        <v>76</v>
      </c>
      <c r="N11" s="160" t="s">
        <v>76</v>
      </c>
      <c r="O11" s="160" t="s">
        <v>76</v>
      </c>
      <c r="P11" s="160">
        <v>0</v>
      </c>
      <c r="Q11" s="160" t="s">
        <v>76</v>
      </c>
      <c r="R11" s="160">
        <v>0</v>
      </c>
      <c r="S11" s="160" t="s">
        <v>76</v>
      </c>
      <c r="T11" s="160" t="s">
        <v>76</v>
      </c>
      <c r="U11" s="160">
        <v>0</v>
      </c>
      <c r="V11" s="160" t="s">
        <v>76</v>
      </c>
      <c r="W11" s="160">
        <v>0</v>
      </c>
      <c r="X11" s="166">
        <v>0</v>
      </c>
      <c r="Y11" s="160">
        <v>0</v>
      </c>
    </row>
    <row r="12" spans="1:25" s="240" customFormat="1" ht="25.7" x14ac:dyDescent="0.2">
      <c r="A12" s="278"/>
      <c r="B12" s="211" t="s">
        <v>86</v>
      </c>
      <c r="C12" s="161">
        <v>0</v>
      </c>
      <c r="D12" s="161">
        <v>0</v>
      </c>
      <c r="E12" s="161">
        <v>0</v>
      </c>
      <c r="F12" s="161">
        <v>0</v>
      </c>
      <c r="G12" s="161" t="s">
        <v>76</v>
      </c>
      <c r="H12" s="161" t="s">
        <v>76</v>
      </c>
      <c r="I12" s="161">
        <v>0</v>
      </c>
      <c r="J12" s="161" t="s">
        <v>76</v>
      </c>
      <c r="K12" s="161" t="s">
        <v>76</v>
      </c>
      <c r="L12" s="161" t="s">
        <v>76</v>
      </c>
      <c r="M12" s="161" t="s">
        <v>76</v>
      </c>
      <c r="N12" s="161" t="s">
        <v>76</v>
      </c>
      <c r="O12" s="161" t="s">
        <v>76</v>
      </c>
      <c r="P12" s="161">
        <v>0</v>
      </c>
      <c r="Q12" s="161" t="s">
        <v>76</v>
      </c>
      <c r="R12" s="161" t="s">
        <v>76</v>
      </c>
      <c r="S12" s="161" t="s">
        <v>76</v>
      </c>
      <c r="T12" s="161" t="s">
        <v>76</v>
      </c>
      <c r="U12" s="161" t="s">
        <v>76</v>
      </c>
      <c r="V12" s="161" t="s">
        <v>76</v>
      </c>
      <c r="W12" s="161" t="s">
        <v>76</v>
      </c>
      <c r="X12" s="167" t="s">
        <v>76</v>
      </c>
      <c r="Y12" s="161">
        <v>0</v>
      </c>
    </row>
    <row r="13" spans="1:25" s="240" customFormat="1" ht="25.7" x14ac:dyDescent="0.2">
      <c r="A13" s="278"/>
      <c r="B13" s="210" t="s">
        <v>87</v>
      </c>
      <c r="C13" s="160">
        <v>0</v>
      </c>
      <c r="D13" s="160">
        <v>0</v>
      </c>
      <c r="E13" s="160">
        <v>0</v>
      </c>
      <c r="F13" s="160">
        <v>0</v>
      </c>
      <c r="G13" s="160" t="s">
        <v>76</v>
      </c>
      <c r="H13" s="232" t="s">
        <v>76</v>
      </c>
      <c r="I13" s="160">
        <v>0</v>
      </c>
      <c r="J13" s="160" t="s">
        <v>76</v>
      </c>
      <c r="K13" s="160" t="s">
        <v>76</v>
      </c>
      <c r="L13" s="160" t="s">
        <v>76</v>
      </c>
      <c r="M13" s="160" t="s">
        <v>76</v>
      </c>
      <c r="N13" s="160" t="s">
        <v>76</v>
      </c>
      <c r="O13" s="160" t="s">
        <v>76</v>
      </c>
      <c r="P13" s="160">
        <v>0</v>
      </c>
      <c r="Q13" s="160" t="s">
        <v>76</v>
      </c>
      <c r="R13" s="160" t="s">
        <v>76</v>
      </c>
      <c r="S13" s="160" t="s">
        <v>76</v>
      </c>
      <c r="T13" s="160" t="s">
        <v>76</v>
      </c>
      <c r="U13" s="160" t="s">
        <v>76</v>
      </c>
      <c r="V13" s="160" t="s">
        <v>76</v>
      </c>
      <c r="W13" s="160" t="s">
        <v>76</v>
      </c>
      <c r="X13" s="166" t="s">
        <v>76</v>
      </c>
      <c r="Y13" s="160">
        <v>0</v>
      </c>
    </row>
    <row r="14" spans="1:25" s="240" customFormat="1" ht="14.3" x14ac:dyDescent="0.2">
      <c r="A14" s="278"/>
      <c r="B14" s="211" t="s">
        <v>460</v>
      </c>
      <c r="C14" s="161">
        <v>0</v>
      </c>
      <c r="D14" s="161">
        <v>0</v>
      </c>
      <c r="E14" s="161" t="s">
        <v>76</v>
      </c>
      <c r="F14" s="161">
        <v>0</v>
      </c>
      <c r="G14" s="161">
        <v>0</v>
      </c>
      <c r="H14" s="161" t="s">
        <v>76</v>
      </c>
      <c r="I14" s="161">
        <v>0</v>
      </c>
      <c r="J14" s="161" t="s">
        <v>76</v>
      </c>
      <c r="K14" s="161">
        <v>0</v>
      </c>
      <c r="L14" s="161" t="s">
        <v>76</v>
      </c>
      <c r="M14" s="161" t="s">
        <v>76</v>
      </c>
      <c r="N14" s="161" t="s">
        <v>76</v>
      </c>
      <c r="O14" s="161" t="s">
        <v>76</v>
      </c>
      <c r="P14" s="161">
        <v>0</v>
      </c>
      <c r="Q14" s="161" t="s">
        <v>76</v>
      </c>
      <c r="R14" s="161">
        <v>0</v>
      </c>
      <c r="S14" s="161" t="s">
        <v>76</v>
      </c>
      <c r="T14" s="161" t="s">
        <v>76</v>
      </c>
      <c r="U14" s="161">
        <v>0</v>
      </c>
      <c r="V14" s="161" t="s">
        <v>76</v>
      </c>
      <c r="W14" s="161">
        <v>0</v>
      </c>
      <c r="X14" s="167">
        <v>0</v>
      </c>
      <c r="Y14" s="161">
        <v>0</v>
      </c>
    </row>
    <row r="15" spans="1:25" s="240" customFormat="1" ht="14.3" x14ac:dyDescent="0.2">
      <c r="A15" s="279"/>
      <c r="B15" s="212" t="s">
        <v>89</v>
      </c>
      <c r="C15" s="160">
        <v>0</v>
      </c>
      <c r="D15" s="160">
        <v>0</v>
      </c>
      <c r="E15" s="160">
        <v>0</v>
      </c>
      <c r="F15" s="160">
        <v>0</v>
      </c>
      <c r="G15" s="160" t="s">
        <v>76</v>
      </c>
      <c r="H15" s="160" t="s">
        <v>76</v>
      </c>
      <c r="I15" s="160">
        <v>0</v>
      </c>
      <c r="J15" s="160" t="s">
        <v>76</v>
      </c>
      <c r="K15" s="160">
        <v>0</v>
      </c>
      <c r="L15" s="160" t="s">
        <v>76</v>
      </c>
      <c r="M15" s="160" t="s">
        <v>76</v>
      </c>
      <c r="N15" s="160" t="s">
        <v>76</v>
      </c>
      <c r="O15" s="160" t="s">
        <v>76</v>
      </c>
      <c r="P15" s="160">
        <v>0</v>
      </c>
      <c r="Q15" s="160" t="s">
        <v>76</v>
      </c>
      <c r="R15" s="160">
        <v>0</v>
      </c>
      <c r="S15" s="160" t="s">
        <v>76</v>
      </c>
      <c r="T15" s="160" t="s">
        <v>76</v>
      </c>
      <c r="U15" s="160" t="s">
        <v>76</v>
      </c>
      <c r="V15" s="160" t="s">
        <v>76</v>
      </c>
      <c r="W15" s="160" t="s">
        <v>76</v>
      </c>
      <c r="X15" s="166" t="s">
        <v>76</v>
      </c>
      <c r="Y15" s="160">
        <v>0</v>
      </c>
    </row>
    <row r="16" spans="1:25" s="240" customFormat="1" ht="14.3" x14ac:dyDescent="0.2">
      <c r="A16" s="245"/>
      <c r="B16" s="246"/>
      <c r="C16" s="247"/>
      <c r="D16" s="247"/>
      <c r="E16" s="247"/>
      <c r="F16" s="247"/>
      <c r="G16" s="247"/>
      <c r="H16" s="247"/>
      <c r="I16" s="247"/>
      <c r="J16" s="247"/>
      <c r="K16" s="247"/>
      <c r="L16" s="247"/>
      <c r="M16" s="247"/>
      <c r="N16" s="247"/>
      <c r="O16" s="247"/>
      <c r="P16" s="247"/>
      <c r="Q16" s="247"/>
      <c r="R16" s="247"/>
      <c r="S16" s="247"/>
      <c r="T16" s="247"/>
      <c r="U16" s="247"/>
      <c r="V16" s="247"/>
      <c r="W16" s="247"/>
      <c r="X16" s="244"/>
      <c r="Y16" s="247"/>
    </row>
    <row r="17" spans="1:25" s="240" customFormat="1" ht="38.5" x14ac:dyDescent="0.2">
      <c r="A17" s="280" t="s">
        <v>708</v>
      </c>
      <c r="B17" s="211" t="s">
        <v>95</v>
      </c>
      <c r="C17" s="162" t="s">
        <v>76</v>
      </c>
      <c r="D17" s="162" t="s">
        <v>76</v>
      </c>
      <c r="E17" s="162" t="s">
        <v>76</v>
      </c>
      <c r="F17" s="162" t="s">
        <v>76</v>
      </c>
      <c r="G17" s="162" t="s">
        <v>76</v>
      </c>
      <c r="H17" s="162" t="s">
        <v>76</v>
      </c>
      <c r="I17" s="162" t="s">
        <v>76</v>
      </c>
      <c r="J17" s="162" t="s">
        <v>76</v>
      </c>
      <c r="K17" s="162" t="s">
        <v>76</v>
      </c>
      <c r="L17" s="162" t="s">
        <v>76</v>
      </c>
      <c r="M17" s="162" t="s">
        <v>76</v>
      </c>
      <c r="N17" s="162" t="s">
        <v>76</v>
      </c>
      <c r="O17" s="162" t="s">
        <v>76</v>
      </c>
      <c r="P17" s="162" t="s">
        <v>76</v>
      </c>
      <c r="Q17" s="162" t="s">
        <v>76</v>
      </c>
      <c r="R17" s="162" t="s">
        <v>76</v>
      </c>
      <c r="S17" s="162" t="s">
        <v>76</v>
      </c>
      <c r="T17" s="162" t="s">
        <v>76</v>
      </c>
      <c r="U17" s="162">
        <v>0</v>
      </c>
      <c r="V17" s="162" t="s">
        <v>76</v>
      </c>
      <c r="W17" s="162" t="s">
        <v>76</v>
      </c>
      <c r="X17" s="167">
        <v>0</v>
      </c>
      <c r="Y17" s="162" t="s">
        <v>76</v>
      </c>
    </row>
    <row r="18" spans="1:25" s="240" customFormat="1" x14ac:dyDescent="0.2">
      <c r="A18" s="280"/>
      <c r="B18" s="210" t="s">
        <v>96</v>
      </c>
      <c r="C18" s="163" t="s">
        <v>76</v>
      </c>
      <c r="D18" s="163">
        <v>0</v>
      </c>
      <c r="E18" s="163" t="s">
        <v>76</v>
      </c>
      <c r="F18" s="163">
        <v>0</v>
      </c>
      <c r="G18" s="163">
        <v>0</v>
      </c>
      <c r="H18" s="163" t="s">
        <v>76</v>
      </c>
      <c r="I18" s="163">
        <v>0</v>
      </c>
      <c r="J18" s="163" t="s">
        <v>76</v>
      </c>
      <c r="K18" s="163" t="s">
        <v>76</v>
      </c>
      <c r="L18" s="163" t="s">
        <v>76</v>
      </c>
      <c r="M18" s="163" t="s">
        <v>76</v>
      </c>
      <c r="N18" s="163" t="s">
        <v>76</v>
      </c>
      <c r="O18" s="163" t="s">
        <v>76</v>
      </c>
      <c r="P18" s="163">
        <v>0</v>
      </c>
      <c r="Q18" s="163" t="s">
        <v>76</v>
      </c>
      <c r="R18" s="163">
        <v>0</v>
      </c>
      <c r="S18" s="163" t="s">
        <v>76</v>
      </c>
      <c r="T18" s="163" t="s">
        <v>76</v>
      </c>
      <c r="U18" s="163">
        <v>0</v>
      </c>
      <c r="V18" s="163" t="s">
        <v>76</v>
      </c>
      <c r="W18" s="163">
        <v>0</v>
      </c>
      <c r="X18" s="166">
        <v>0</v>
      </c>
      <c r="Y18" s="163" t="s">
        <v>76</v>
      </c>
    </row>
    <row r="19" spans="1:25" s="240" customFormat="1" x14ac:dyDescent="0.2">
      <c r="A19" s="281" t="s">
        <v>707</v>
      </c>
      <c r="B19" s="211" t="s">
        <v>98</v>
      </c>
      <c r="C19" s="162" t="s">
        <v>76</v>
      </c>
      <c r="D19" s="162" t="s">
        <v>76</v>
      </c>
      <c r="E19" s="162">
        <v>0</v>
      </c>
      <c r="F19" s="162">
        <v>0</v>
      </c>
      <c r="G19" s="162" t="s">
        <v>76</v>
      </c>
      <c r="H19" s="162" t="s">
        <v>76</v>
      </c>
      <c r="I19" s="162" t="s">
        <v>76</v>
      </c>
      <c r="J19" s="162" t="s">
        <v>76</v>
      </c>
      <c r="K19" s="162" t="s">
        <v>76</v>
      </c>
      <c r="L19" s="162" t="s">
        <v>76</v>
      </c>
      <c r="M19" s="162" t="s">
        <v>76</v>
      </c>
      <c r="N19" s="162" t="s">
        <v>76</v>
      </c>
      <c r="O19" s="162" t="s">
        <v>76</v>
      </c>
      <c r="P19" s="162" t="s">
        <v>76</v>
      </c>
      <c r="Q19" s="162" t="s">
        <v>76</v>
      </c>
      <c r="R19" s="162" t="s">
        <v>76</v>
      </c>
      <c r="S19" s="162" t="s">
        <v>76</v>
      </c>
      <c r="T19" s="162" t="s">
        <v>76</v>
      </c>
      <c r="U19" s="162">
        <v>0</v>
      </c>
      <c r="V19" s="162">
        <v>0</v>
      </c>
      <c r="W19" s="162" t="s">
        <v>76</v>
      </c>
      <c r="X19" s="167">
        <v>0</v>
      </c>
      <c r="Y19" s="162" t="s">
        <v>76</v>
      </c>
    </row>
    <row r="20" spans="1:25" s="240" customFormat="1" ht="25.7" x14ac:dyDescent="0.2">
      <c r="A20" s="281"/>
      <c r="B20" s="210" t="s">
        <v>99</v>
      </c>
      <c r="C20" s="163" t="s">
        <v>76</v>
      </c>
      <c r="D20" s="163" t="s">
        <v>76</v>
      </c>
      <c r="E20" s="163">
        <v>0</v>
      </c>
      <c r="F20" s="163" t="s">
        <v>76</v>
      </c>
      <c r="G20" s="163" t="s">
        <v>76</v>
      </c>
      <c r="H20" s="163" t="s">
        <v>76</v>
      </c>
      <c r="I20" s="163">
        <v>0</v>
      </c>
      <c r="J20" s="163" t="s">
        <v>76</v>
      </c>
      <c r="K20" s="163" t="s">
        <v>76</v>
      </c>
      <c r="L20" s="163">
        <v>0</v>
      </c>
      <c r="M20" s="163" t="s">
        <v>76</v>
      </c>
      <c r="N20" s="163" t="s">
        <v>76</v>
      </c>
      <c r="O20" s="163" t="s">
        <v>76</v>
      </c>
      <c r="P20" s="163" t="s">
        <v>76</v>
      </c>
      <c r="Q20" s="163">
        <v>0</v>
      </c>
      <c r="R20" s="163" t="s">
        <v>76</v>
      </c>
      <c r="S20" s="163" t="s">
        <v>76</v>
      </c>
      <c r="T20" s="163" t="s">
        <v>76</v>
      </c>
      <c r="U20" s="163">
        <v>0</v>
      </c>
      <c r="V20" s="163">
        <v>0</v>
      </c>
      <c r="W20" s="163" t="s">
        <v>76</v>
      </c>
      <c r="X20" s="166">
        <v>0</v>
      </c>
      <c r="Y20" s="163" t="s">
        <v>76</v>
      </c>
    </row>
    <row r="21" spans="1:25" s="240" customFormat="1" ht="39.25" thickBot="1" x14ac:dyDescent="0.25">
      <c r="A21" s="282" t="s">
        <v>706</v>
      </c>
      <c r="B21" s="238" t="s">
        <v>95</v>
      </c>
      <c r="C21" s="162" t="s">
        <v>76</v>
      </c>
      <c r="D21" s="162" t="s">
        <v>76</v>
      </c>
      <c r="E21" s="162" t="s">
        <v>76</v>
      </c>
      <c r="F21" s="162" t="s">
        <v>76</v>
      </c>
      <c r="G21" s="162" t="s">
        <v>76</v>
      </c>
      <c r="H21" s="162" t="s">
        <v>76</v>
      </c>
      <c r="I21" s="162" t="s">
        <v>76</v>
      </c>
      <c r="J21" s="162" t="s">
        <v>76</v>
      </c>
      <c r="K21" s="162" t="s">
        <v>76</v>
      </c>
      <c r="L21" s="162" t="s">
        <v>76</v>
      </c>
      <c r="M21" s="162" t="s">
        <v>76</v>
      </c>
      <c r="N21" s="162" t="s">
        <v>76</v>
      </c>
      <c r="O21" s="162" t="s">
        <v>76</v>
      </c>
      <c r="P21" s="162" t="s">
        <v>76</v>
      </c>
      <c r="Q21" s="162" t="s">
        <v>76</v>
      </c>
      <c r="R21" s="162" t="s">
        <v>76</v>
      </c>
      <c r="S21" s="162" t="s">
        <v>76</v>
      </c>
      <c r="T21" s="162" t="s">
        <v>76</v>
      </c>
      <c r="U21" s="162" t="s">
        <v>76</v>
      </c>
      <c r="V21" s="162" t="s">
        <v>76</v>
      </c>
      <c r="W21" s="248" t="s">
        <v>76</v>
      </c>
      <c r="X21" s="167">
        <v>0</v>
      </c>
      <c r="Y21" s="162" t="s">
        <v>76</v>
      </c>
    </row>
    <row r="22" spans="1:25" s="240" customFormat="1" x14ac:dyDescent="0.2">
      <c r="A22" s="283"/>
      <c r="B22" s="210" t="s">
        <v>101</v>
      </c>
      <c r="C22" s="163" t="s">
        <v>76</v>
      </c>
      <c r="D22" s="163">
        <v>0</v>
      </c>
      <c r="E22" s="163">
        <v>0</v>
      </c>
      <c r="F22" s="163">
        <v>0</v>
      </c>
      <c r="G22" s="163">
        <v>0</v>
      </c>
      <c r="H22" s="163" t="s">
        <v>76</v>
      </c>
      <c r="I22" s="163">
        <v>0</v>
      </c>
      <c r="J22" s="163" t="s">
        <v>76</v>
      </c>
      <c r="K22" s="163" t="s">
        <v>76</v>
      </c>
      <c r="L22" s="163">
        <v>0</v>
      </c>
      <c r="M22" s="163" t="s">
        <v>76</v>
      </c>
      <c r="N22" s="163">
        <v>0</v>
      </c>
      <c r="O22" s="163" t="s">
        <v>76</v>
      </c>
      <c r="P22" s="163">
        <v>0</v>
      </c>
      <c r="Q22" s="163">
        <v>0</v>
      </c>
      <c r="R22" s="163">
        <v>0</v>
      </c>
      <c r="S22" s="163" t="s">
        <v>76</v>
      </c>
      <c r="T22" s="163" t="s">
        <v>76</v>
      </c>
      <c r="U22" s="163">
        <v>0</v>
      </c>
      <c r="V22" s="163">
        <v>0</v>
      </c>
      <c r="W22" s="163">
        <v>0</v>
      </c>
      <c r="X22" s="166">
        <v>0</v>
      </c>
      <c r="Y22" s="163" t="s">
        <v>76</v>
      </c>
    </row>
  </sheetData>
  <mergeCells count="5">
    <mergeCell ref="A5:A9"/>
    <mergeCell ref="A11:A15"/>
    <mergeCell ref="A17:A18"/>
    <mergeCell ref="A19:A20"/>
    <mergeCell ref="A21:A22"/>
  </mergeCells>
  <pageMargins left="0.7" right="0.7" top="0.75" bottom="0.75" header="0.3" footer="0.3"/>
  <pageSetup paperSize="8" scale="2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1BFC-0E6D-45F0-95C6-3EE4702B4189}">
  <sheetPr>
    <pageSetUpPr fitToPage="1"/>
  </sheetPr>
  <dimension ref="A2:AM107"/>
  <sheetViews>
    <sheetView zoomScale="150" zoomScaleNormal="150" workbookViewId="0">
      <pane xSplit="3" ySplit="3" topLeftCell="D4" activePane="bottomRight" state="frozen"/>
      <selection pane="topRight" activeCell="D1" sqref="D1"/>
      <selection pane="bottomLeft" activeCell="A4" sqref="A4"/>
      <selection pane="bottomRight" activeCell="C27" sqref="C27"/>
    </sheetView>
  </sheetViews>
  <sheetFormatPr defaultColWidth="8.85546875" defaultRowHeight="12.85" x14ac:dyDescent="0.2"/>
  <cols>
    <col min="1" max="1" width="18.7109375" style="137" customWidth="1"/>
    <col min="2" max="2" width="35.7109375" style="207" customWidth="1"/>
    <col min="3" max="3" width="33.140625" style="207" customWidth="1"/>
    <col min="4" max="4" width="28.28515625" style="138" customWidth="1"/>
    <col min="5" max="5" width="12.85546875" style="137" customWidth="1"/>
    <col min="6" max="6" width="12.7109375" style="137" customWidth="1"/>
    <col min="7" max="7" width="13.140625" style="137" customWidth="1"/>
    <col min="8" max="8" width="17.42578125" style="137" customWidth="1"/>
    <col min="9" max="10" width="10.7109375" style="137" customWidth="1"/>
    <col min="11" max="11" width="12.28515625" style="137" customWidth="1"/>
    <col min="12" max="12" width="12.5703125" style="137" customWidth="1"/>
    <col min="13" max="13" width="11.7109375" style="137" customWidth="1"/>
    <col min="14" max="17" width="10.7109375" style="137" customWidth="1"/>
    <col min="18" max="18" width="12" style="137" customWidth="1"/>
    <col min="19" max="19" width="10.7109375" style="137" customWidth="1"/>
    <col min="20" max="20" width="12" style="137" customWidth="1"/>
    <col min="21" max="21" width="13.140625" style="137" customWidth="1"/>
    <col min="22" max="22" width="12.5703125" style="137" customWidth="1"/>
    <col min="23" max="23" width="14.140625" style="137" customWidth="1"/>
    <col min="24" max="24" width="12.5703125" style="137" customWidth="1"/>
    <col min="25" max="25" width="15.85546875" style="137" customWidth="1"/>
    <col min="26" max="30" width="10.7109375" style="137" customWidth="1"/>
    <col min="31" max="31" width="13.140625" style="137" customWidth="1"/>
    <col min="32" max="34" width="10.7109375" style="137" customWidth="1"/>
    <col min="35" max="35" width="12.85546875" style="137" customWidth="1"/>
    <col min="36" max="38" width="10.7109375" style="137" customWidth="1"/>
    <col min="39" max="16384" width="8.85546875" style="137"/>
  </cols>
  <sheetData>
    <row r="2" spans="1:38" x14ac:dyDescent="0.2">
      <c r="E2" s="165" t="e">
        <f>#REF!</f>
        <v>#REF!</v>
      </c>
      <c r="F2" s="165" t="e">
        <f>#REF!</f>
        <v>#REF!</v>
      </c>
      <c r="G2" s="165" t="e">
        <f>#REF!</f>
        <v>#REF!</v>
      </c>
      <c r="H2" s="165" t="e">
        <f>#REF!</f>
        <v>#REF!</v>
      </c>
      <c r="I2" s="165" t="e">
        <f>#REF!</f>
        <v>#REF!</v>
      </c>
      <c r="J2" s="165" t="e">
        <f>#REF!</f>
        <v>#REF!</v>
      </c>
      <c r="K2" s="165" t="e">
        <f>#REF!</f>
        <v>#REF!</v>
      </c>
      <c r="L2" s="165" t="e">
        <f>#REF!</f>
        <v>#REF!</v>
      </c>
      <c r="M2" s="165" t="e">
        <f>#REF!</f>
        <v>#REF!</v>
      </c>
      <c r="N2" s="165" t="e">
        <f>#REF!</f>
        <v>#REF!</v>
      </c>
      <c r="O2" s="165" t="e">
        <f>#REF!</f>
        <v>#REF!</v>
      </c>
      <c r="P2" s="165" t="e">
        <f>#REF!</f>
        <v>#REF!</v>
      </c>
      <c r="Q2" s="165" t="e">
        <f>#REF!</f>
        <v>#REF!</v>
      </c>
      <c r="R2" s="165" t="e">
        <f>#REF!</f>
        <v>#REF!</v>
      </c>
      <c r="S2" s="165" t="e">
        <f>#REF!</f>
        <v>#REF!</v>
      </c>
      <c r="T2" s="165" t="e">
        <f>#REF!</f>
        <v>#REF!</v>
      </c>
      <c r="U2" s="165" t="e">
        <f>#REF!</f>
        <v>#REF!</v>
      </c>
      <c r="V2" s="165" t="e">
        <f>#REF!</f>
        <v>#REF!</v>
      </c>
      <c r="W2" s="165" t="e">
        <f>#REF!</f>
        <v>#REF!</v>
      </c>
      <c r="X2" s="165" t="e">
        <f>#REF!</f>
        <v>#REF!</v>
      </c>
      <c r="Y2" s="165" t="e">
        <f>#REF!</f>
        <v>#REF!</v>
      </c>
      <c r="Z2" s="165" t="e">
        <f>#REF!</f>
        <v>#REF!</v>
      </c>
      <c r="AA2" s="165" t="e">
        <f>#REF!</f>
        <v>#REF!</v>
      </c>
      <c r="AB2" s="165" t="e">
        <f>#REF!</f>
        <v>#REF!</v>
      </c>
      <c r="AC2" s="165" t="e">
        <f>#REF!</f>
        <v>#REF!</v>
      </c>
      <c r="AD2" s="137" t="e">
        <f>#REF!</f>
        <v>#REF!</v>
      </c>
      <c r="AE2" s="137" t="e">
        <f>#REF!</f>
        <v>#REF!</v>
      </c>
      <c r="AF2" s="137" t="e">
        <f>#REF!</f>
        <v>#REF!</v>
      </c>
      <c r="AG2" s="137" t="e">
        <f>#REF!</f>
        <v>#REF!</v>
      </c>
      <c r="AH2" s="165" t="e">
        <f>#REF!</f>
        <v>#REF!</v>
      </c>
      <c r="AI2" s="165" t="e">
        <f>#REF!</f>
        <v>#REF!</v>
      </c>
      <c r="AJ2" s="165" t="e">
        <f>#REF!</f>
        <v>#REF!</v>
      </c>
      <c r="AK2" s="165" t="e">
        <f>#REF!</f>
        <v>#REF!</v>
      </c>
      <c r="AL2" s="165" t="e">
        <f>#REF!</f>
        <v>#REF!</v>
      </c>
    </row>
    <row r="3" spans="1:38" ht="127.45" customHeight="1" x14ac:dyDescent="0.2">
      <c r="B3" s="207" t="s">
        <v>36</v>
      </c>
      <c r="C3" s="207" t="s">
        <v>37</v>
      </c>
      <c r="D3" s="138" t="s">
        <v>407</v>
      </c>
      <c r="E3" s="139" t="e">
        <f>#REF!</f>
        <v>#REF!</v>
      </c>
      <c r="F3" s="139" t="e">
        <f>#REF!</f>
        <v>#REF!</v>
      </c>
      <c r="G3" s="139" t="e">
        <f>#REF!</f>
        <v>#REF!</v>
      </c>
      <c r="H3" s="139" t="e">
        <f>#REF!</f>
        <v>#REF!</v>
      </c>
      <c r="I3" s="139" t="e">
        <f>#REF!</f>
        <v>#REF!</v>
      </c>
      <c r="J3" s="139" t="e">
        <f>#REF!</f>
        <v>#REF!</v>
      </c>
      <c r="K3" s="139" t="e">
        <f>#REF!</f>
        <v>#REF!</v>
      </c>
      <c r="L3" s="139" t="e">
        <f>#REF!</f>
        <v>#REF!</v>
      </c>
      <c r="M3" s="139" t="e">
        <f>#REF!</f>
        <v>#REF!</v>
      </c>
      <c r="N3" s="139" t="e">
        <f>#REF!</f>
        <v>#REF!</v>
      </c>
      <c r="O3" s="139" t="e">
        <f>#REF!</f>
        <v>#REF!</v>
      </c>
      <c r="P3" s="139" t="e">
        <f>#REF!</f>
        <v>#REF!</v>
      </c>
      <c r="Q3" s="139" t="e">
        <f>#REF!</f>
        <v>#REF!</v>
      </c>
      <c r="R3" s="139" t="e">
        <f>#REF!</f>
        <v>#REF!</v>
      </c>
      <c r="S3" s="139" t="e">
        <f>#REF!</f>
        <v>#REF!</v>
      </c>
      <c r="T3" s="139" t="e">
        <f>#REF!</f>
        <v>#REF!</v>
      </c>
      <c r="U3" s="139" t="e">
        <f>#REF!</f>
        <v>#REF!</v>
      </c>
      <c r="V3" s="139" t="e">
        <f>#REF!</f>
        <v>#REF!</v>
      </c>
      <c r="W3" s="139" t="e">
        <f>#REF!</f>
        <v>#REF!</v>
      </c>
      <c r="X3" s="139" t="e">
        <f>#REF!</f>
        <v>#REF!</v>
      </c>
      <c r="Y3" s="139" t="e">
        <f>#REF!</f>
        <v>#REF!</v>
      </c>
      <c r="Z3" s="139" t="e">
        <f>#REF!</f>
        <v>#REF!</v>
      </c>
      <c r="AA3" s="139" t="e">
        <f>#REF!</f>
        <v>#REF!</v>
      </c>
      <c r="AB3" s="139" t="e">
        <f>#REF!</f>
        <v>#REF!</v>
      </c>
      <c r="AC3" s="139" t="e">
        <f>#REF!</f>
        <v>#REF!</v>
      </c>
      <c r="AD3" s="139" t="e">
        <f>#REF!</f>
        <v>#REF!</v>
      </c>
      <c r="AE3" s="139" t="e">
        <f>#REF!</f>
        <v>#REF!</v>
      </c>
      <c r="AF3" s="139" t="e">
        <f>#REF!</f>
        <v>#REF!</v>
      </c>
      <c r="AG3" s="139" t="e">
        <f>#REF!</f>
        <v>#REF!</v>
      </c>
      <c r="AH3" s="139" t="e">
        <f>#REF!</f>
        <v>#REF!</v>
      </c>
      <c r="AI3" s="139" t="e">
        <f>#REF!</f>
        <v>#REF!</v>
      </c>
      <c r="AJ3" s="139" t="e">
        <f>#REF!</f>
        <v>#REF!</v>
      </c>
      <c r="AK3" s="139" t="e">
        <f>#REF!</f>
        <v>#REF!</v>
      </c>
      <c r="AL3" s="139" t="e">
        <f>#REF!</f>
        <v>#REF!</v>
      </c>
    </row>
    <row r="4" spans="1:38" s="144" customFormat="1" ht="15.7" customHeight="1" x14ac:dyDescent="0.2">
      <c r="A4" s="285" t="s">
        <v>658</v>
      </c>
      <c r="B4" s="209"/>
      <c r="C4" s="209" t="s">
        <v>466</v>
      </c>
      <c r="D4" s="123" t="s">
        <v>415</v>
      </c>
      <c r="E4" s="161" t="e">
        <f>IF(COUNTIF(#REF!,"x")&gt;0,"x",0)</f>
        <v>#REF!</v>
      </c>
      <c r="F4" s="161" t="e">
        <f>IF(COUNTIF(#REF!,"x")&gt;0,"x",0)</f>
        <v>#REF!</v>
      </c>
      <c r="G4" s="161" t="e">
        <f>IF(COUNTIF(#REF!,"x")&gt;0,"x",0)</f>
        <v>#REF!</v>
      </c>
      <c r="H4" s="161" t="e">
        <f>IF(COUNTIF(#REF!,"x")&gt;0,"x",0)</f>
        <v>#REF!</v>
      </c>
      <c r="I4" s="161" t="e">
        <f>IF(COUNTIF(#REF!,"x")&gt;0,"x",0)</f>
        <v>#REF!</v>
      </c>
      <c r="J4" s="161" t="e">
        <f>IF(COUNTIF(#REF!,"x")&gt;0,"x",0)</f>
        <v>#REF!</v>
      </c>
      <c r="K4" s="161" t="e">
        <f>IF(COUNTIF(#REF!,"x")&gt;0,"x",0)</f>
        <v>#REF!</v>
      </c>
      <c r="L4" s="161" t="e">
        <f>IF(COUNTIF(#REF!,"x")&gt;0,"x",0)</f>
        <v>#REF!</v>
      </c>
      <c r="M4" s="161" t="e">
        <f>IF(COUNTIF(#REF!,"x")&gt;0,"x",0)</f>
        <v>#REF!</v>
      </c>
      <c r="N4" s="161" t="e">
        <f>IF(COUNTIF(#REF!,"x")&gt;0,"x",0)</f>
        <v>#REF!</v>
      </c>
      <c r="O4" s="161" t="e">
        <f>IF(COUNTIF(#REF!,"x")&gt;0,"x",0)</f>
        <v>#REF!</v>
      </c>
      <c r="P4" s="161" t="e">
        <f>IF(COUNTIF(#REF!,"x")&gt;0,"x",0)</f>
        <v>#REF!</v>
      </c>
      <c r="Q4" s="161" t="e">
        <f>IF(COUNTIF(#REF!,"x")&gt;0,"x",0)</f>
        <v>#REF!</v>
      </c>
      <c r="R4" s="161" t="e">
        <f>IF(COUNTIF(#REF!,"x")&gt;0,"x",0)</f>
        <v>#REF!</v>
      </c>
      <c r="S4" s="161" t="e">
        <f>IF(COUNTIF(#REF!,"x")&gt;0,"x",0)</f>
        <v>#REF!</v>
      </c>
      <c r="T4" s="161" t="e">
        <f>IF(COUNTIF(#REF!,"x")&gt;0,"x",0)</f>
        <v>#REF!</v>
      </c>
      <c r="U4" s="161" t="e">
        <f>IF(COUNTIF(#REF!,"x")&gt;0,"x",0)</f>
        <v>#REF!</v>
      </c>
      <c r="V4" s="161" t="e">
        <f>IF(COUNTIF(#REF!,"x")&gt;0,"x",0)</f>
        <v>#REF!</v>
      </c>
      <c r="W4" s="161" t="e">
        <f>IF(COUNTIF(#REF!,"x")&gt;0,"x",0)</f>
        <v>#REF!</v>
      </c>
      <c r="X4" s="161" t="e">
        <f>IF(COUNTIF(#REF!,"x")&gt;0,"x",0)</f>
        <v>#REF!</v>
      </c>
      <c r="Y4" s="161" t="e">
        <f>IF(COUNTIF(#REF!,"x")&gt;0,"x",0)</f>
        <v>#REF!</v>
      </c>
      <c r="Z4" s="161" t="e">
        <f>IF(COUNTIF(#REF!,"x")&gt;0,"x",0)</f>
        <v>#REF!</v>
      </c>
      <c r="AA4" s="161" t="e">
        <f>IF(COUNTIF(#REF!,"x")&gt;0,"x",0)</f>
        <v>#REF!</v>
      </c>
      <c r="AB4" s="161" t="e">
        <f>IF(COUNTIF(#REF!,"x")&gt;0,"x",0)</f>
        <v>#REF!</v>
      </c>
      <c r="AC4" s="161" t="e">
        <f>IF(COUNTIF(#REF!,"x")&gt;0,"x",0)</f>
        <v>#REF!</v>
      </c>
      <c r="AD4" s="161" t="e">
        <f>IF(COUNTIF(#REF!,"x")&gt;0,"x",0)</f>
        <v>#REF!</v>
      </c>
      <c r="AE4" s="161" t="e">
        <f>IF(COUNTIF(#REF!,"x")&gt;0,"x",0)</f>
        <v>#REF!</v>
      </c>
      <c r="AF4" s="161" t="e">
        <f>IF(COUNTIF(#REF!,"x")&gt;0,"x",0)</f>
        <v>#REF!</v>
      </c>
      <c r="AG4" s="161" t="e">
        <f>IF(COUNTIF(#REF!,"x")&gt;0,"x",0)</f>
        <v>#REF!</v>
      </c>
      <c r="AH4" s="161" t="e">
        <f>IF(COUNTIF(#REF!,"x")&gt;0,"x",0)</f>
        <v>#REF!</v>
      </c>
      <c r="AI4" s="161" t="e">
        <f>IF(COUNTIF(#REF!,"x")&gt;0,"x",0)</f>
        <v>#REF!</v>
      </c>
      <c r="AJ4" s="161" t="e">
        <f>IF(COUNTIF(#REF!,"x")&gt;0,"x",0)</f>
        <v>#REF!</v>
      </c>
      <c r="AK4" s="161" t="e">
        <f>IF(COUNTIF(#REF!,"x")&gt;0,"x",0)</f>
        <v>#REF!</v>
      </c>
      <c r="AL4" s="161" t="e">
        <f>IF(COUNTIF(#REF!,"x")&gt;0,"x",0)</f>
        <v>#REF!</v>
      </c>
    </row>
    <row r="5" spans="1:38" s="142" customFormat="1" ht="25.7" hidden="1" x14ac:dyDescent="0.2">
      <c r="A5" s="286"/>
      <c r="B5" s="209" t="s">
        <v>432</v>
      </c>
      <c r="C5" s="209" t="s">
        <v>465</v>
      </c>
      <c r="D5" s="123" t="s">
        <v>415</v>
      </c>
      <c r="E5" s="161">
        <v>0</v>
      </c>
      <c r="F5" s="161">
        <v>0</v>
      </c>
      <c r="G5" s="161" t="s">
        <v>76</v>
      </c>
      <c r="H5" s="161">
        <v>0</v>
      </c>
      <c r="I5" s="161">
        <v>0</v>
      </c>
      <c r="J5" s="161">
        <v>0</v>
      </c>
      <c r="K5" s="161" t="s">
        <v>76</v>
      </c>
      <c r="L5" s="161">
        <v>0</v>
      </c>
      <c r="M5" s="161">
        <v>0</v>
      </c>
      <c r="N5" s="161">
        <v>0</v>
      </c>
      <c r="O5" s="161">
        <v>0</v>
      </c>
      <c r="P5" s="161" t="s">
        <v>76</v>
      </c>
      <c r="Q5" s="161" t="s">
        <v>76</v>
      </c>
      <c r="R5" s="161" t="s">
        <v>76</v>
      </c>
      <c r="S5" s="161">
        <v>0</v>
      </c>
      <c r="T5" s="161">
        <v>0</v>
      </c>
      <c r="U5" s="161" t="s">
        <v>76</v>
      </c>
      <c r="V5" s="161" t="s">
        <v>76</v>
      </c>
      <c r="W5" s="161" t="s">
        <v>76</v>
      </c>
      <c r="X5" s="161">
        <v>0</v>
      </c>
      <c r="Y5" s="161">
        <v>0</v>
      </c>
      <c r="Z5" s="161">
        <v>0</v>
      </c>
      <c r="AA5" s="161">
        <v>0</v>
      </c>
      <c r="AB5" s="161" t="s">
        <v>76</v>
      </c>
      <c r="AC5" s="161" t="s">
        <v>76</v>
      </c>
      <c r="AD5" s="161">
        <v>0</v>
      </c>
      <c r="AE5" s="161" t="s">
        <v>76</v>
      </c>
      <c r="AF5" s="161">
        <v>0</v>
      </c>
      <c r="AG5" s="167">
        <v>0</v>
      </c>
      <c r="AH5" s="161">
        <v>0</v>
      </c>
      <c r="AI5" s="161" t="s">
        <v>76</v>
      </c>
      <c r="AJ5" s="161">
        <v>0</v>
      </c>
      <c r="AK5" s="161">
        <v>0</v>
      </c>
      <c r="AL5" s="161" t="s">
        <v>76</v>
      </c>
    </row>
    <row r="6" spans="1:38" s="144" customFormat="1" ht="12.85" hidden="1" customHeight="1" x14ac:dyDescent="0.2">
      <c r="A6" s="286"/>
      <c r="B6" s="209"/>
      <c r="C6" s="205" t="s">
        <v>460</v>
      </c>
      <c r="D6" s="125" t="s">
        <v>416</v>
      </c>
      <c r="E6" s="163">
        <v>0</v>
      </c>
      <c r="F6" s="163">
        <v>0</v>
      </c>
      <c r="G6" s="163" t="s">
        <v>76</v>
      </c>
      <c r="H6" s="163">
        <v>0</v>
      </c>
      <c r="I6" s="163">
        <v>0</v>
      </c>
      <c r="J6" s="163" t="s">
        <v>76</v>
      </c>
      <c r="K6" s="163">
        <v>0</v>
      </c>
      <c r="L6" s="163" t="s">
        <v>76</v>
      </c>
      <c r="M6" s="163">
        <v>0</v>
      </c>
      <c r="N6" s="163" t="s">
        <v>76</v>
      </c>
      <c r="O6" s="163" t="s">
        <v>76</v>
      </c>
      <c r="P6" s="163" t="s">
        <v>76</v>
      </c>
      <c r="Q6" s="163" t="s">
        <v>76</v>
      </c>
      <c r="R6" s="163" t="s">
        <v>76</v>
      </c>
      <c r="S6" s="163">
        <v>0</v>
      </c>
      <c r="T6" s="163" t="s">
        <v>76</v>
      </c>
      <c r="U6" s="163">
        <v>0</v>
      </c>
      <c r="V6" s="163" t="s">
        <v>76</v>
      </c>
      <c r="W6" s="163" t="s">
        <v>76</v>
      </c>
      <c r="X6" s="163">
        <v>0</v>
      </c>
      <c r="Y6" s="163" t="s">
        <v>76</v>
      </c>
      <c r="Z6" s="163">
        <v>0</v>
      </c>
      <c r="AA6" s="163">
        <v>0</v>
      </c>
      <c r="AB6" s="163" t="s">
        <v>76</v>
      </c>
      <c r="AC6" s="163">
        <v>0</v>
      </c>
      <c r="AD6" s="163">
        <v>0</v>
      </c>
      <c r="AE6" s="163">
        <v>0</v>
      </c>
      <c r="AF6" s="163">
        <v>0</v>
      </c>
      <c r="AG6" s="166">
        <v>0</v>
      </c>
      <c r="AH6" s="163">
        <v>0</v>
      </c>
      <c r="AI6" s="163">
        <v>0</v>
      </c>
      <c r="AJ6" s="163">
        <v>0</v>
      </c>
      <c r="AK6" s="163">
        <v>0</v>
      </c>
      <c r="AL6" s="163">
        <v>0</v>
      </c>
    </row>
    <row r="7" spans="1:38" s="144" customFormat="1" ht="25.7" hidden="1" x14ac:dyDescent="0.2">
      <c r="A7" s="286"/>
      <c r="B7" s="209"/>
      <c r="C7" s="204" t="s">
        <v>458</v>
      </c>
      <c r="D7" s="124" t="s">
        <v>416</v>
      </c>
      <c r="E7" s="162">
        <v>0</v>
      </c>
      <c r="F7" s="162">
        <v>0</v>
      </c>
      <c r="G7" s="162">
        <v>0</v>
      </c>
      <c r="H7" s="162">
        <v>0</v>
      </c>
      <c r="I7" s="162">
        <v>0</v>
      </c>
      <c r="J7" s="162">
        <v>0</v>
      </c>
      <c r="K7" s="162">
        <v>0</v>
      </c>
      <c r="L7" s="162" t="s">
        <v>76</v>
      </c>
      <c r="M7" s="162">
        <v>0</v>
      </c>
      <c r="N7" s="162" t="s">
        <v>76</v>
      </c>
      <c r="O7" s="162" t="s">
        <v>76</v>
      </c>
      <c r="P7" s="162" t="s">
        <v>76</v>
      </c>
      <c r="Q7" s="162" t="s">
        <v>76</v>
      </c>
      <c r="R7" s="162" t="s">
        <v>76</v>
      </c>
      <c r="S7" s="162" t="s">
        <v>76</v>
      </c>
      <c r="T7" s="162" t="s">
        <v>76</v>
      </c>
      <c r="U7" s="162">
        <v>0</v>
      </c>
      <c r="V7" s="162">
        <v>0</v>
      </c>
      <c r="W7" s="162">
        <v>0</v>
      </c>
      <c r="X7" s="162">
        <v>0</v>
      </c>
      <c r="Y7" s="162">
        <v>0</v>
      </c>
      <c r="Z7" s="162">
        <v>0</v>
      </c>
      <c r="AA7" s="162" t="s">
        <v>76</v>
      </c>
      <c r="AB7" s="162">
        <v>0</v>
      </c>
      <c r="AC7" s="162">
        <v>0</v>
      </c>
      <c r="AD7" s="162">
        <v>0</v>
      </c>
      <c r="AE7" s="162">
        <v>0</v>
      </c>
      <c r="AF7" s="162">
        <v>0</v>
      </c>
      <c r="AG7" s="167" t="s">
        <v>76</v>
      </c>
      <c r="AH7" s="162">
        <v>0</v>
      </c>
      <c r="AI7" s="162">
        <v>0</v>
      </c>
      <c r="AJ7" s="162">
        <v>0</v>
      </c>
      <c r="AK7" s="162">
        <v>0</v>
      </c>
      <c r="AL7" s="162">
        <v>0</v>
      </c>
    </row>
    <row r="8" spans="1:38" s="144" customFormat="1" hidden="1" x14ac:dyDescent="0.2">
      <c r="A8" s="287"/>
      <c r="B8" s="209"/>
      <c r="C8" s="205" t="s">
        <v>459</v>
      </c>
      <c r="D8" s="125" t="s">
        <v>416</v>
      </c>
      <c r="E8" s="163">
        <v>0</v>
      </c>
      <c r="F8" s="163">
        <v>0</v>
      </c>
      <c r="G8" s="163">
        <v>0</v>
      </c>
      <c r="H8" s="163">
        <v>0</v>
      </c>
      <c r="I8" s="163">
        <v>0</v>
      </c>
      <c r="J8" s="163">
        <v>0</v>
      </c>
      <c r="K8" s="163">
        <v>0</v>
      </c>
      <c r="L8" s="163" t="s">
        <v>76</v>
      </c>
      <c r="M8" s="163">
        <v>0</v>
      </c>
      <c r="N8" s="163" t="s">
        <v>76</v>
      </c>
      <c r="O8" s="163" t="s">
        <v>76</v>
      </c>
      <c r="P8" s="163" t="s">
        <v>76</v>
      </c>
      <c r="Q8" s="163">
        <v>0</v>
      </c>
      <c r="R8" s="163">
        <v>0</v>
      </c>
      <c r="S8" s="163">
        <v>0</v>
      </c>
      <c r="T8" s="163">
        <v>0</v>
      </c>
      <c r="U8" s="163">
        <v>0</v>
      </c>
      <c r="V8" s="163" t="s">
        <v>76</v>
      </c>
      <c r="W8" s="163" t="s">
        <v>76</v>
      </c>
      <c r="X8" s="163" t="s">
        <v>76</v>
      </c>
      <c r="Y8" s="163" t="s">
        <v>76</v>
      </c>
      <c r="Z8" s="163">
        <v>0</v>
      </c>
      <c r="AA8" s="163" t="s">
        <v>76</v>
      </c>
      <c r="AB8" s="163" t="s">
        <v>76</v>
      </c>
      <c r="AC8" s="163">
        <v>0</v>
      </c>
      <c r="AD8" s="163">
        <v>0</v>
      </c>
      <c r="AE8" s="163">
        <v>0</v>
      </c>
      <c r="AF8" s="163">
        <v>0</v>
      </c>
      <c r="AG8" s="166"/>
      <c r="AH8" s="163">
        <v>0</v>
      </c>
      <c r="AI8" s="163">
        <v>0</v>
      </c>
      <c r="AJ8" s="163">
        <v>0</v>
      </c>
      <c r="AK8" s="163">
        <v>0</v>
      </c>
      <c r="AL8" s="163">
        <v>0</v>
      </c>
    </row>
    <row r="9" spans="1:38" s="142" customFormat="1" ht="15" customHeight="1" x14ac:dyDescent="0.2">
      <c r="A9" s="288" t="s">
        <v>80</v>
      </c>
      <c r="B9" s="208"/>
      <c r="C9" s="204" t="s">
        <v>81</v>
      </c>
      <c r="D9" s="124" t="s">
        <v>428</v>
      </c>
      <c r="E9" s="160" t="e">
        <f>IF(COUNTIF(#REF!,"x")&gt;0,"x",0)</f>
        <v>#REF!</v>
      </c>
      <c r="F9" s="160" t="e">
        <f>IF(COUNTIF(#REF!,"x")&gt;0,"x",0)</f>
        <v>#REF!</v>
      </c>
      <c r="G9" s="160" t="e">
        <f>IF(COUNTIF(#REF!,"x")&gt;0,"x",0)</f>
        <v>#REF!</v>
      </c>
      <c r="H9" s="160" t="e">
        <f>IF(COUNTIF(#REF!,"x")&gt;0,"x",0)</f>
        <v>#REF!</v>
      </c>
      <c r="I9" s="160" t="e">
        <f>IF(COUNTIF(#REF!,"x")&gt;0,"x",0)</f>
        <v>#REF!</v>
      </c>
      <c r="J9" s="160" t="e">
        <f>IF(COUNTIF(#REF!,"x")&gt;0,"x",0)</f>
        <v>#REF!</v>
      </c>
      <c r="K9" s="160" t="e">
        <f>IF(COUNTIF(#REF!,"x")&gt;0,"x",0)</f>
        <v>#REF!</v>
      </c>
      <c r="L9" s="160" t="e">
        <f>IF(COUNTIF(#REF!,"x")&gt;0,"x",0)</f>
        <v>#REF!</v>
      </c>
      <c r="M9" s="160" t="e">
        <f>IF(COUNTIF(#REF!,"x")&gt;0,"x",0)</f>
        <v>#REF!</v>
      </c>
      <c r="N9" s="160" t="e">
        <f>IF(COUNTIF(#REF!,"x")&gt;0,"x",0)</f>
        <v>#REF!</v>
      </c>
      <c r="O9" s="160" t="e">
        <f>IF(COUNTIF(#REF!,"x")&gt;0,"x",0)</f>
        <v>#REF!</v>
      </c>
      <c r="P9" s="160" t="e">
        <f>IF(COUNTIF(#REF!,"x")&gt;0,"x",0)</f>
        <v>#REF!</v>
      </c>
      <c r="Q9" s="160" t="e">
        <f>IF(COUNTIF(#REF!,"x")&gt;0,"x",0)</f>
        <v>#REF!</v>
      </c>
      <c r="R9" s="160" t="e">
        <f>IF(COUNTIF(#REF!,"x")&gt;0,"x",0)</f>
        <v>#REF!</v>
      </c>
      <c r="S9" s="160" t="e">
        <f>IF(COUNTIF(#REF!,"x")&gt;0,"x",0)</f>
        <v>#REF!</v>
      </c>
      <c r="T9" s="160" t="e">
        <f>IF(COUNTIF(#REF!,"x")&gt;0,"x",0)</f>
        <v>#REF!</v>
      </c>
      <c r="U9" s="160" t="e">
        <f>IF(COUNTIF(#REF!,"x")&gt;0,"x",0)</f>
        <v>#REF!</v>
      </c>
      <c r="V9" s="160" t="e">
        <f>IF(COUNTIF(#REF!,"x")&gt;0,"x",0)</f>
        <v>#REF!</v>
      </c>
      <c r="W9" s="160" t="e">
        <f>IF(COUNTIF(#REF!,"x")&gt;0,"x",0)</f>
        <v>#REF!</v>
      </c>
      <c r="X9" s="160" t="e">
        <f>IF(COUNTIF(#REF!,"x")&gt;0,"x",0)</f>
        <v>#REF!</v>
      </c>
      <c r="Y9" s="160" t="e">
        <f>IF(COUNTIF(#REF!,"x")&gt;0,"x",0)</f>
        <v>#REF!</v>
      </c>
      <c r="Z9" s="160" t="e">
        <f>IF(COUNTIF(#REF!,"x")&gt;0,"x",0)</f>
        <v>#REF!</v>
      </c>
      <c r="AA9" s="160" t="e">
        <f>IF(COUNTIF(#REF!,"x")&gt;0,"x",0)</f>
        <v>#REF!</v>
      </c>
      <c r="AB9" s="160" t="e">
        <f>IF(COUNTIF(#REF!,"x")&gt;0,"x",0)</f>
        <v>#REF!</v>
      </c>
      <c r="AC9" s="160" t="e">
        <f>IF(COUNTIF(#REF!,"x")&gt;0,"x",0)</f>
        <v>#REF!</v>
      </c>
      <c r="AD9" s="160" t="e">
        <f>IF(COUNTIF(#REF!,"x")&gt;0,"x",0)</f>
        <v>#REF!</v>
      </c>
      <c r="AE9" s="160" t="e">
        <f>IF(COUNTIF(#REF!,"x")&gt;0,"x",0)</f>
        <v>#REF!</v>
      </c>
      <c r="AF9" s="160" t="e">
        <f>IF(COUNTIF(#REF!,"x")&gt;0,"x",0)</f>
        <v>#REF!</v>
      </c>
      <c r="AG9" s="160" t="e">
        <f>IF(COUNTIF(#REF!,"x")&gt;0,"x",0)</f>
        <v>#REF!</v>
      </c>
      <c r="AH9" s="160" t="e">
        <f>IF(COUNTIF(#REF!,"x")&gt;0,"x",0)</f>
        <v>#REF!</v>
      </c>
      <c r="AI9" s="160" t="e">
        <f>IF(COUNTIF(#REF!,"x")&gt;0,"x",0)</f>
        <v>#REF!</v>
      </c>
      <c r="AJ9" s="160" t="e">
        <f>IF(COUNTIF(#REF!,"x")&gt;0,"x",0)</f>
        <v>#REF!</v>
      </c>
      <c r="AK9" s="160" t="e">
        <f>IF(COUNTIF(#REF!,"x")&gt;0,"x",0)</f>
        <v>#REF!</v>
      </c>
      <c r="AL9" s="160" t="e">
        <f>IF(COUNTIF(#REF!,"x")&gt;0,"x",0)</f>
        <v>#REF!</v>
      </c>
    </row>
    <row r="10" spans="1:38" s="144" customFormat="1" ht="25.7" hidden="1" x14ac:dyDescent="0.2">
      <c r="A10" s="289"/>
      <c r="B10" s="208"/>
      <c r="C10" s="205" t="s">
        <v>82</v>
      </c>
      <c r="D10" s="125" t="s">
        <v>435</v>
      </c>
      <c r="E10" s="163">
        <v>0</v>
      </c>
      <c r="F10" s="163">
        <v>0</v>
      </c>
      <c r="G10" s="163">
        <v>0</v>
      </c>
      <c r="H10" s="163">
        <v>0</v>
      </c>
      <c r="I10" s="163" t="s">
        <v>76</v>
      </c>
      <c r="J10" s="163">
        <v>0</v>
      </c>
      <c r="K10" s="163" t="s">
        <v>76</v>
      </c>
      <c r="L10" s="163" t="s">
        <v>76</v>
      </c>
      <c r="M10" s="163">
        <v>0</v>
      </c>
      <c r="N10" s="163">
        <v>0</v>
      </c>
      <c r="O10" s="163">
        <v>0</v>
      </c>
      <c r="P10" s="163">
        <v>0</v>
      </c>
      <c r="Q10" s="163" t="s">
        <v>76</v>
      </c>
      <c r="R10" s="163">
        <v>0</v>
      </c>
      <c r="S10" s="163">
        <v>0</v>
      </c>
      <c r="T10" s="163" t="s">
        <v>76</v>
      </c>
      <c r="U10" s="163" t="s">
        <v>76</v>
      </c>
      <c r="V10" s="163" t="s">
        <v>76</v>
      </c>
      <c r="W10" s="163" t="s">
        <v>76</v>
      </c>
      <c r="X10" s="163">
        <v>0</v>
      </c>
      <c r="Y10" s="163">
        <v>0</v>
      </c>
      <c r="Z10" s="163">
        <v>0</v>
      </c>
      <c r="AA10" s="163" t="s">
        <v>76</v>
      </c>
      <c r="AB10" s="163" t="s">
        <v>76</v>
      </c>
      <c r="AC10" s="163" t="s">
        <v>76</v>
      </c>
      <c r="AD10" s="163" t="s">
        <v>76</v>
      </c>
      <c r="AE10" s="163" t="s">
        <v>76</v>
      </c>
      <c r="AF10" s="163">
        <v>0</v>
      </c>
      <c r="AG10" s="166" t="s">
        <v>76</v>
      </c>
      <c r="AH10" s="163">
        <v>0</v>
      </c>
      <c r="AI10" s="163" t="s">
        <v>76</v>
      </c>
      <c r="AJ10" s="163">
        <v>0</v>
      </c>
      <c r="AK10" s="163">
        <v>0</v>
      </c>
      <c r="AL10" s="163">
        <v>0</v>
      </c>
    </row>
    <row r="11" spans="1:38" s="142" customFormat="1" ht="25.7" hidden="1" x14ac:dyDescent="0.2">
      <c r="A11" s="289"/>
      <c r="B11" s="208"/>
      <c r="C11" s="204" t="s">
        <v>83</v>
      </c>
      <c r="D11" s="124" t="s">
        <v>428</v>
      </c>
      <c r="E11" s="162">
        <v>0</v>
      </c>
      <c r="F11" s="162">
        <v>0</v>
      </c>
      <c r="G11" s="162">
        <v>0</v>
      </c>
      <c r="H11" s="162">
        <v>0</v>
      </c>
      <c r="I11" s="162" t="s">
        <v>76</v>
      </c>
      <c r="J11" s="162" t="s">
        <v>76</v>
      </c>
      <c r="K11" s="162" t="s">
        <v>76</v>
      </c>
      <c r="L11" s="162" t="s">
        <v>76</v>
      </c>
      <c r="M11" s="162">
        <v>0</v>
      </c>
      <c r="N11" s="162">
        <v>0</v>
      </c>
      <c r="O11" s="162">
        <v>0</v>
      </c>
      <c r="P11" s="162">
        <v>0</v>
      </c>
      <c r="Q11" s="162" t="s">
        <v>76</v>
      </c>
      <c r="R11" s="162">
        <v>0</v>
      </c>
      <c r="S11" s="162">
        <v>0</v>
      </c>
      <c r="T11" s="162" t="s">
        <v>76</v>
      </c>
      <c r="U11" s="162" t="s">
        <v>76</v>
      </c>
      <c r="V11" s="162" t="s">
        <v>76</v>
      </c>
      <c r="W11" s="162" t="s">
        <v>76</v>
      </c>
      <c r="X11" s="162">
        <v>0</v>
      </c>
      <c r="Y11" s="162">
        <v>0</v>
      </c>
      <c r="Z11" s="162">
        <v>0</v>
      </c>
      <c r="AA11" s="162" t="s">
        <v>76</v>
      </c>
      <c r="AB11" s="162" t="s">
        <v>76</v>
      </c>
      <c r="AC11" s="162" t="s">
        <v>76</v>
      </c>
      <c r="AD11" s="162" t="s">
        <v>76</v>
      </c>
      <c r="AE11" s="162" t="s">
        <v>76</v>
      </c>
      <c r="AF11" s="162" t="s">
        <v>76</v>
      </c>
      <c r="AG11" s="167" t="s">
        <v>76</v>
      </c>
      <c r="AH11" s="162">
        <v>0</v>
      </c>
      <c r="AI11" s="162" t="s">
        <v>76</v>
      </c>
      <c r="AJ11" s="162" t="s">
        <v>76</v>
      </c>
      <c r="AK11" s="162">
        <v>0</v>
      </c>
      <c r="AL11" s="162" t="s">
        <v>76</v>
      </c>
    </row>
    <row r="12" spans="1:38" s="144" customFormat="1" ht="14.3" x14ac:dyDescent="0.2">
      <c r="A12" s="277" t="s">
        <v>84</v>
      </c>
      <c r="B12" s="211"/>
      <c r="C12" s="211" t="s">
        <v>461</v>
      </c>
      <c r="D12" s="126" t="s">
        <v>416</v>
      </c>
      <c r="E12" s="237" t="s">
        <v>700</v>
      </c>
      <c r="F12" s="161" t="e">
        <f>IF(COUNTIF(#REF!,"x")&gt;0,"x",0)</f>
        <v>#REF!</v>
      </c>
      <c r="G12" s="161" t="e">
        <f>IF(COUNTIF(#REF!,"x")&gt;0,"x",0)</f>
        <v>#REF!</v>
      </c>
      <c r="H12" s="237" t="s">
        <v>700</v>
      </c>
      <c r="I12" s="161" t="e">
        <f>IF(COUNTIF(#REF!,"x")&gt;0,"x",0)</f>
        <v>#REF!</v>
      </c>
      <c r="J12" s="161" t="e">
        <f>IF(COUNTIF(#REF!,"x")&gt;0,"x",0)</f>
        <v>#REF!</v>
      </c>
      <c r="K12" s="161" t="e">
        <f>IF(COUNTIF(#REF!,"x")&gt;0,"x",0)</f>
        <v>#REF!</v>
      </c>
      <c r="L12" s="161" t="e">
        <f>IF(COUNTIF(#REF!,"x")&gt;0,"x",0)</f>
        <v>#REF!</v>
      </c>
      <c r="M12" s="161" t="e">
        <f>IF(COUNTIF(#REF!,"x")&gt;0,"x",0)</f>
        <v>#REF!</v>
      </c>
      <c r="N12" s="161" t="e">
        <f>IF(COUNTIF(#REF!,"x")&gt;0,"x",0)</f>
        <v>#REF!</v>
      </c>
      <c r="O12" s="161" t="e">
        <f>IF(COUNTIF(#REF!,"x")&gt;0,"x",0)</f>
        <v>#REF!</v>
      </c>
      <c r="P12" s="161" t="e">
        <f>IF(COUNTIF(#REF!,"x")&gt;0,"x",0)</f>
        <v>#REF!</v>
      </c>
      <c r="Q12" s="161" t="e">
        <f>IF(COUNTIF(#REF!,"x")&gt;0,"x",0)</f>
        <v>#REF!</v>
      </c>
      <c r="R12" s="161" t="e">
        <f>IF(COUNTIF(#REF!,"x")&gt;0,"x",0)</f>
        <v>#REF!</v>
      </c>
      <c r="S12" s="161" t="e">
        <f>IF(COUNTIF(#REF!,"x")&gt;0,"x",0)</f>
        <v>#REF!</v>
      </c>
      <c r="T12" s="161" t="e">
        <f>IF(COUNTIF(#REF!,"x")&gt;0,"x",0)</f>
        <v>#REF!</v>
      </c>
      <c r="U12" s="237" t="s">
        <v>700</v>
      </c>
      <c r="V12" s="161" t="e">
        <f>IF(COUNTIF(#REF!,"x")&gt;0,"x",0)</f>
        <v>#REF!</v>
      </c>
      <c r="W12" s="161" t="e">
        <f>IF(COUNTIF(#REF!,"x")&gt;0,"x",0)</f>
        <v>#REF!</v>
      </c>
      <c r="X12" s="161" t="e">
        <f>IF(COUNTIF(#REF!,"x")&gt;0,"x",0)</f>
        <v>#REF!</v>
      </c>
      <c r="Y12" s="161" t="e">
        <f>IF(COUNTIF(#REF!,"x")&gt;0,"x",0)</f>
        <v>#REF!</v>
      </c>
      <c r="Z12" s="161" t="e">
        <f>IF(COUNTIF(#REF!,"x")&gt;0,"x",0)</f>
        <v>#REF!</v>
      </c>
      <c r="AA12" s="161" t="e">
        <f>IF(COUNTIF(#REF!,"x")&gt;0,"x",0)</f>
        <v>#REF!</v>
      </c>
      <c r="AB12" s="161" t="e">
        <f>IF(COUNTIF(#REF!,"x")&gt;0,"x",0)</f>
        <v>#REF!</v>
      </c>
      <c r="AC12" s="161" t="e">
        <f>IF(COUNTIF(#REF!,"x")&gt;0,"x",0)</f>
        <v>#REF!</v>
      </c>
      <c r="AD12" s="161" t="e">
        <f>IF(COUNTIF(#REF!,"x")&gt;0,"x",0)</f>
        <v>#REF!</v>
      </c>
      <c r="AE12" s="161" t="e">
        <f>IF(COUNTIF(#REF!,"x")&gt;0,"x",0)</f>
        <v>#REF!</v>
      </c>
      <c r="AF12" s="161" t="e">
        <f>IF(COUNTIF(#REF!,"x")&gt;0,"x",0)</f>
        <v>#REF!</v>
      </c>
      <c r="AG12" s="161" t="e">
        <f>IF(COUNTIF(#REF!,"x")&gt;0,"x",0)</f>
        <v>#REF!</v>
      </c>
      <c r="AH12" s="161" t="e">
        <f>IF(COUNTIF(#REF!,"x")&gt;0,"x",0)</f>
        <v>#REF!</v>
      </c>
      <c r="AI12" s="161" t="e">
        <f>IF(COUNTIF(#REF!,"x")&gt;0,"x",0)</f>
        <v>#REF!</v>
      </c>
      <c r="AJ12" s="161" t="e">
        <f>IF(COUNTIF(#REF!,"x")&gt;0,"x",0)</f>
        <v>#REF!</v>
      </c>
      <c r="AK12" s="161" t="e">
        <f>IF(COUNTIF(#REF!,"x")&gt;0,"x",0)</f>
        <v>#REF!</v>
      </c>
      <c r="AL12" s="161" t="e">
        <f>IF(COUNTIF(#REF!,"x")&gt;0,"x",0)</f>
        <v>#REF!</v>
      </c>
    </row>
    <row r="13" spans="1:38" s="142" customFormat="1" ht="25.7" hidden="1" x14ac:dyDescent="0.2">
      <c r="A13" s="278"/>
      <c r="B13" s="220"/>
      <c r="C13" s="211" t="s">
        <v>86</v>
      </c>
      <c r="D13" s="126" t="s">
        <v>417</v>
      </c>
      <c r="E13" s="161">
        <v>0</v>
      </c>
      <c r="F13" s="161">
        <v>0</v>
      </c>
      <c r="G13" s="161">
        <v>0</v>
      </c>
      <c r="H13" s="161">
        <v>0</v>
      </c>
      <c r="I13" s="161" t="s">
        <v>76</v>
      </c>
      <c r="J13" s="161" t="s">
        <v>76</v>
      </c>
      <c r="K13" s="161">
        <v>0</v>
      </c>
      <c r="L13" s="161" t="s">
        <v>76</v>
      </c>
      <c r="M13" s="161" t="s">
        <v>76</v>
      </c>
      <c r="N13" s="161" t="s">
        <v>76</v>
      </c>
      <c r="O13" s="161" t="s">
        <v>76</v>
      </c>
      <c r="P13" s="161" t="s">
        <v>76</v>
      </c>
      <c r="Q13" s="161" t="s">
        <v>76</v>
      </c>
      <c r="R13" s="161" t="s">
        <v>76</v>
      </c>
      <c r="S13" s="161">
        <v>0</v>
      </c>
      <c r="T13" s="161" t="s">
        <v>76</v>
      </c>
      <c r="U13" s="161">
        <v>0</v>
      </c>
      <c r="V13" s="161" t="s">
        <v>76</v>
      </c>
      <c r="W13" s="161" t="s">
        <v>76</v>
      </c>
      <c r="X13" s="161" t="s">
        <v>76</v>
      </c>
      <c r="Y13" s="161" t="s">
        <v>76</v>
      </c>
      <c r="Z13" s="161" t="s">
        <v>76</v>
      </c>
      <c r="AA13" s="161" t="s">
        <v>76</v>
      </c>
      <c r="AB13" s="161" t="s">
        <v>76</v>
      </c>
      <c r="AC13" s="161">
        <v>0</v>
      </c>
      <c r="AD13" s="161" t="s">
        <v>76</v>
      </c>
      <c r="AE13" s="161">
        <v>0</v>
      </c>
      <c r="AF13" s="161">
        <v>0</v>
      </c>
      <c r="AG13" s="167" t="s">
        <v>76</v>
      </c>
      <c r="AH13" s="161">
        <v>0</v>
      </c>
      <c r="AI13" s="161">
        <v>0</v>
      </c>
      <c r="AJ13" s="161">
        <v>0</v>
      </c>
      <c r="AK13" s="161" t="s">
        <v>76</v>
      </c>
      <c r="AL13" s="161" t="s">
        <v>76</v>
      </c>
    </row>
    <row r="14" spans="1:38" s="144" customFormat="1" ht="25.7" hidden="1" x14ac:dyDescent="0.2">
      <c r="A14" s="278"/>
      <c r="B14" s="220"/>
      <c r="C14" s="210" t="s">
        <v>87</v>
      </c>
      <c r="D14" s="127" t="s">
        <v>417</v>
      </c>
      <c r="E14" s="160">
        <v>0</v>
      </c>
      <c r="F14" s="160">
        <v>0</v>
      </c>
      <c r="G14" s="160">
        <v>0</v>
      </c>
      <c r="H14" s="160">
        <v>0</v>
      </c>
      <c r="I14" s="160" t="s">
        <v>76</v>
      </c>
      <c r="J14" s="232" t="s">
        <v>76</v>
      </c>
      <c r="K14" s="160">
        <v>0</v>
      </c>
      <c r="L14" s="160" t="s">
        <v>76</v>
      </c>
      <c r="M14" s="160" t="s">
        <v>76</v>
      </c>
      <c r="N14" s="160" t="s">
        <v>76</v>
      </c>
      <c r="O14" s="160" t="s">
        <v>76</v>
      </c>
      <c r="P14" s="160" t="s">
        <v>76</v>
      </c>
      <c r="Q14" s="160" t="s">
        <v>76</v>
      </c>
      <c r="R14" s="160" t="s">
        <v>76</v>
      </c>
      <c r="S14" s="160">
        <v>0</v>
      </c>
      <c r="T14" s="160" t="s">
        <v>76</v>
      </c>
      <c r="U14" s="160">
        <v>0</v>
      </c>
      <c r="V14" s="160" t="s">
        <v>76</v>
      </c>
      <c r="W14" s="160" t="s">
        <v>76</v>
      </c>
      <c r="X14" s="160" t="s">
        <v>76</v>
      </c>
      <c r="Y14" s="160" t="s">
        <v>76</v>
      </c>
      <c r="Z14" s="160">
        <v>0</v>
      </c>
      <c r="AA14" s="160">
        <v>0</v>
      </c>
      <c r="AB14" s="160" t="s">
        <v>76</v>
      </c>
      <c r="AC14" s="160">
        <v>0</v>
      </c>
      <c r="AD14" s="160" t="s">
        <v>76</v>
      </c>
      <c r="AE14" s="160">
        <v>0</v>
      </c>
      <c r="AF14" s="160" t="s">
        <v>76</v>
      </c>
      <c r="AG14" s="166" t="s">
        <v>76</v>
      </c>
      <c r="AH14" s="160">
        <v>0</v>
      </c>
      <c r="AI14" s="160">
        <v>0</v>
      </c>
      <c r="AJ14" s="160" t="s">
        <v>76</v>
      </c>
      <c r="AK14" s="160" t="s">
        <v>76</v>
      </c>
      <c r="AL14" s="160" t="s">
        <v>76</v>
      </c>
    </row>
    <row r="15" spans="1:38" s="142" customFormat="1" ht="14.3" hidden="1" x14ac:dyDescent="0.2">
      <c r="A15" s="278"/>
      <c r="B15" s="220"/>
      <c r="C15" s="211" t="s">
        <v>460</v>
      </c>
      <c r="D15" s="126" t="s">
        <v>416</v>
      </c>
      <c r="E15" s="161">
        <v>0</v>
      </c>
      <c r="F15" s="161">
        <v>0</v>
      </c>
      <c r="G15" s="161" t="s">
        <v>76</v>
      </c>
      <c r="H15" s="161">
        <v>0</v>
      </c>
      <c r="I15" s="161">
        <v>0</v>
      </c>
      <c r="J15" s="161" t="s">
        <v>76</v>
      </c>
      <c r="K15" s="161">
        <v>0</v>
      </c>
      <c r="L15" s="161" t="s">
        <v>76</v>
      </c>
      <c r="M15" s="161">
        <v>0</v>
      </c>
      <c r="N15" s="161" t="s">
        <v>76</v>
      </c>
      <c r="O15" s="161" t="s">
        <v>76</v>
      </c>
      <c r="P15" s="161" t="s">
        <v>76</v>
      </c>
      <c r="Q15" s="161" t="s">
        <v>76</v>
      </c>
      <c r="R15" s="161" t="s">
        <v>76</v>
      </c>
      <c r="S15" s="161">
        <v>0</v>
      </c>
      <c r="T15" s="161" t="s">
        <v>76</v>
      </c>
      <c r="U15" s="161">
        <v>0</v>
      </c>
      <c r="V15" s="161" t="s">
        <v>76</v>
      </c>
      <c r="W15" s="161" t="s">
        <v>76</v>
      </c>
      <c r="X15" s="161">
        <v>0</v>
      </c>
      <c r="Y15" s="161" t="s">
        <v>76</v>
      </c>
      <c r="Z15" s="161">
        <v>0</v>
      </c>
      <c r="AA15" s="161">
        <v>0</v>
      </c>
      <c r="AB15" s="161" t="s">
        <v>76</v>
      </c>
      <c r="AC15" s="161">
        <v>0</v>
      </c>
      <c r="AD15" s="161">
        <v>0</v>
      </c>
      <c r="AE15" s="161">
        <v>0</v>
      </c>
      <c r="AF15" s="161">
        <v>0</v>
      </c>
      <c r="AG15" s="167">
        <v>0</v>
      </c>
      <c r="AH15" s="161">
        <v>0</v>
      </c>
      <c r="AI15" s="161">
        <v>0</v>
      </c>
      <c r="AJ15" s="161">
        <v>0</v>
      </c>
      <c r="AK15" s="161">
        <v>0</v>
      </c>
      <c r="AL15" s="161">
        <v>0</v>
      </c>
    </row>
    <row r="16" spans="1:38" s="144" customFormat="1" ht="14.3" hidden="1" x14ac:dyDescent="0.2">
      <c r="A16" s="279"/>
      <c r="B16" s="220"/>
      <c r="C16" s="212" t="s">
        <v>89</v>
      </c>
      <c r="D16" s="168" t="s">
        <v>436</v>
      </c>
      <c r="E16" s="160">
        <v>0</v>
      </c>
      <c r="F16" s="160">
        <v>0</v>
      </c>
      <c r="G16" s="160">
        <v>0</v>
      </c>
      <c r="H16" s="160">
        <v>0</v>
      </c>
      <c r="I16" s="160" t="s">
        <v>76</v>
      </c>
      <c r="J16" s="160" t="s">
        <v>76</v>
      </c>
      <c r="K16" s="160">
        <v>0</v>
      </c>
      <c r="L16" s="160" t="s">
        <v>76</v>
      </c>
      <c r="M16" s="160">
        <v>0</v>
      </c>
      <c r="N16" s="160" t="s">
        <v>76</v>
      </c>
      <c r="O16" s="160" t="s">
        <v>76</v>
      </c>
      <c r="P16" s="160" t="s">
        <v>76</v>
      </c>
      <c r="Q16" s="160" t="s">
        <v>76</v>
      </c>
      <c r="R16" s="160" t="s">
        <v>76</v>
      </c>
      <c r="S16" s="160">
        <v>0</v>
      </c>
      <c r="T16" s="160" t="s">
        <v>76</v>
      </c>
      <c r="U16" s="160">
        <v>0</v>
      </c>
      <c r="V16" s="160" t="s">
        <v>76</v>
      </c>
      <c r="W16" s="160" t="s">
        <v>76</v>
      </c>
      <c r="X16" s="160" t="s">
        <v>76</v>
      </c>
      <c r="Y16" s="160" t="s">
        <v>76</v>
      </c>
      <c r="Z16" s="160" t="s">
        <v>76</v>
      </c>
      <c r="AA16" s="160" t="s">
        <v>76</v>
      </c>
      <c r="AB16" s="160" t="s">
        <v>76</v>
      </c>
      <c r="AC16" s="160">
        <v>0</v>
      </c>
      <c r="AD16" s="160">
        <v>0</v>
      </c>
      <c r="AE16" s="160">
        <v>0</v>
      </c>
      <c r="AF16" s="160">
        <v>0</v>
      </c>
      <c r="AG16" s="166" t="s">
        <v>76</v>
      </c>
      <c r="AH16" s="160">
        <v>0</v>
      </c>
      <c r="AI16" s="160">
        <v>0</v>
      </c>
      <c r="AJ16" s="160">
        <v>0</v>
      </c>
      <c r="AK16" s="160" t="s">
        <v>76</v>
      </c>
      <c r="AL16" s="160" t="s">
        <v>76</v>
      </c>
    </row>
    <row r="17" spans="1:38" s="142" customFormat="1" ht="14.3" x14ac:dyDescent="0.2">
      <c r="A17" s="145" t="s">
        <v>90</v>
      </c>
      <c r="B17" s="222"/>
      <c r="C17" s="209" t="s">
        <v>464</v>
      </c>
      <c r="D17" s="123" t="s">
        <v>418</v>
      </c>
      <c r="E17" s="160" t="e">
        <f>IF(COUNTIF(#REF!,"x")&gt;0,"x",0)</f>
        <v>#REF!</v>
      </c>
      <c r="F17" s="160" t="e">
        <f>IF(COUNTIF(#REF!,"x")&gt;0,"x",0)</f>
        <v>#REF!</v>
      </c>
      <c r="G17" s="160" t="e">
        <f>IF(COUNTIF(#REF!,"x")&gt;0,"x",0)</f>
        <v>#REF!</v>
      </c>
      <c r="H17" s="160" t="e">
        <f>IF(COUNTIF(#REF!,"x")&gt;0,"x",0)</f>
        <v>#REF!</v>
      </c>
      <c r="I17" s="160" t="e">
        <f>IF(COUNTIF(#REF!,"x")&gt;0,"x",0)</f>
        <v>#REF!</v>
      </c>
      <c r="J17" s="160" t="e">
        <f>IF(COUNTIF(#REF!,"x")&gt;0,"x",0)</f>
        <v>#REF!</v>
      </c>
      <c r="K17" s="160" t="e">
        <f>IF(COUNTIF(#REF!,"x")&gt;0,"x",0)</f>
        <v>#REF!</v>
      </c>
      <c r="L17" s="160" t="e">
        <f>IF(COUNTIF(#REF!,"x")&gt;0,"x",0)</f>
        <v>#REF!</v>
      </c>
      <c r="M17" s="160" t="e">
        <f>IF(COUNTIF(#REF!,"x")&gt;0,"x",0)</f>
        <v>#REF!</v>
      </c>
      <c r="N17" s="160" t="e">
        <f>IF(COUNTIF(#REF!,"x")&gt;0,"x",0)</f>
        <v>#REF!</v>
      </c>
      <c r="O17" s="160" t="e">
        <f>IF(COUNTIF(#REF!,"x")&gt;0,"x",0)</f>
        <v>#REF!</v>
      </c>
      <c r="P17" s="160" t="e">
        <f>IF(COUNTIF(#REF!,"x")&gt;0,"x",0)</f>
        <v>#REF!</v>
      </c>
      <c r="Q17" s="160" t="e">
        <f>IF(COUNTIF(#REF!,"x")&gt;0,"x",0)</f>
        <v>#REF!</v>
      </c>
      <c r="R17" s="160" t="e">
        <f>IF(COUNTIF(#REF!,"x")&gt;0,"x",0)</f>
        <v>#REF!</v>
      </c>
      <c r="S17" s="160" t="e">
        <f>IF(COUNTIF(#REF!,"x")&gt;0,"x",0)</f>
        <v>#REF!</v>
      </c>
      <c r="T17" s="160" t="e">
        <f>IF(COUNTIF(#REF!,"x")&gt;0,"x",0)</f>
        <v>#REF!</v>
      </c>
      <c r="U17" s="160" t="e">
        <f>IF(COUNTIF(#REF!,"x")&gt;0,"x",0)</f>
        <v>#REF!</v>
      </c>
      <c r="V17" s="160" t="e">
        <f>IF(COUNTIF(#REF!,"x")&gt;0,"x",0)</f>
        <v>#REF!</v>
      </c>
      <c r="W17" s="160" t="e">
        <f>IF(COUNTIF(#REF!,"x")&gt;0,"x",0)</f>
        <v>#REF!</v>
      </c>
      <c r="X17" s="160" t="e">
        <f>IF(COUNTIF(#REF!,"x")&gt;0,"x",0)</f>
        <v>#REF!</v>
      </c>
      <c r="Y17" s="160" t="e">
        <f>IF(COUNTIF(#REF!,"x")&gt;0,"x",0)</f>
        <v>#REF!</v>
      </c>
      <c r="Z17" s="160" t="e">
        <f>IF(COUNTIF(#REF!,"x")&gt;0,"x",0)</f>
        <v>#REF!</v>
      </c>
      <c r="AA17" s="160" t="e">
        <f>IF(COUNTIF(#REF!,"x")&gt;0,"x",0)</f>
        <v>#REF!</v>
      </c>
      <c r="AB17" s="160" t="e">
        <f>IF(COUNTIF(#REF!,"x")&gt;0,"x",0)</f>
        <v>#REF!</v>
      </c>
      <c r="AC17" s="160" t="e">
        <f>IF(COUNTIF(#REF!,"x")&gt;0,"x",0)</f>
        <v>#REF!</v>
      </c>
      <c r="AD17" s="160" t="e">
        <f>IF(COUNTIF(#REF!,"x")&gt;0,"x",0)</f>
        <v>#REF!</v>
      </c>
      <c r="AE17" s="160" t="e">
        <f>IF(COUNTIF(#REF!,"x")&gt;0,"x",0)</f>
        <v>#REF!</v>
      </c>
      <c r="AF17" s="160" t="e">
        <f>IF(COUNTIF(#REF!,"x")&gt;0,"x",0)</f>
        <v>#REF!</v>
      </c>
      <c r="AG17" s="160" t="e">
        <f>IF(COUNTIF(#REF!,"x")&gt;0,"x",0)</f>
        <v>#REF!</v>
      </c>
      <c r="AH17" s="160" t="e">
        <f>IF(COUNTIF(#REF!,"x")&gt;0,"x",0)</f>
        <v>#REF!</v>
      </c>
      <c r="AI17" s="160" t="e">
        <f>IF(COUNTIF(#REF!,"x")&gt;0,"x",0)</f>
        <v>#REF!</v>
      </c>
      <c r="AJ17" s="160" t="e">
        <f>IF(COUNTIF(#REF!,"x")&gt;0,"x",0)</f>
        <v>#REF!</v>
      </c>
      <c r="AK17" s="160" t="e">
        <f>IF(COUNTIF(#REF!,"x")&gt;0,"x",0)</f>
        <v>#REF!</v>
      </c>
      <c r="AL17" s="160" t="e">
        <f>IF(COUNTIF(#REF!,"x")&gt;0,"x",0)</f>
        <v>#REF!</v>
      </c>
    </row>
    <row r="18" spans="1:38" s="142" customFormat="1" ht="14.3" hidden="1" x14ac:dyDescent="0.2">
      <c r="A18" s="145"/>
      <c r="B18" s="222" t="s">
        <v>414</v>
      </c>
      <c r="C18" s="205" t="s">
        <v>464</v>
      </c>
      <c r="D18" s="122" t="s">
        <v>418</v>
      </c>
      <c r="E18" s="160">
        <v>0</v>
      </c>
      <c r="F18" s="160">
        <v>0</v>
      </c>
      <c r="G18" s="160">
        <v>0</v>
      </c>
      <c r="H18" s="160">
        <v>0</v>
      </c>
      <c r="I18" s="160" t="s">
        <v>76</v>
      </c>
      <c r="J18" s="160">
        <v>0</v>
      </c>
      <c r="K18" s="160" t="s">
        <v>76</v>
      </c>
      <c r="L18" s="160" t="s">
        <v>76</v>
      </c>
      <c r="M18" s="160">
        <v>0</v>
      </c>
      <c r="N18" s="160">
        <v>0</v>
      </c>
      <c r="O18" s="160" t="s">
        <v>76</v>
      </c>
      <c r="P18" s="160">
        <v>0</v>
      </c>
      <c r="Q18" s="160" t="s">
        <v>76</v>
      </c>
      <c r="R18" s="160">
        <v>0</v>
      </c>
      <c r="S18" s="160">
        <v>0</v>
      </c>
      <c r="T18" s="160" t="s">
        <v>76</v>
      </c>
      <c r="U18" s="160">
        <v>0</v>
      </c>
      <c r="V18" s="160">
        <v>0</v>
      </c>
      <c r="W18" s="160">
        <v>0</v>
      </c>
      <c r="X18" s="160">
        <v>0</v>
      </c>
      <c r="Y18" s="160">
        <v>0</v>
      </c>
      <c r="Z18" s="160">
        <v>0</v>
      </c>
      <c r="AA18" s="160" t="s">
        <v>76</v>
      </c>
      <c r="AB18" s="160">
        <v>0</v>
      </c>
      <c r="AC18" s="160" t="s">
        <v>76</v>
      </c>
      <c r="AD18" s="160" t="s">
        <v>76</v>
      </c>
      <c r="AE18" s="160" t="s">
        <v>76</v>
      </c>
      <c r="AF18" s="160">
        <v>0</v>
      </c>
      <c r="AG18" s="166">
        <v>0</v>
      </c>
      <c r="AH18" s="160">
        <v>0</v>
      </c>
      <c r="AI18" s="160">
        <v>0</v>
      </c>
      <c r="AJ18" s="160">
        <v>0</v>
      </c>
      <c r="AK18" s="160">
        <v>0</v>
      </c>
      <c r="AL18" s="160" t="s">
        <v>76</v>
      </c>
    </row>
    <row r="19" spans="1:38" s="144" customFormat="1" ht="15" customHeight="1" x14ac:dyDescent="0.2">
      <c r="A19" s="290" t="s">
        <v>92</v>
      </c>
      <c r="B19" s="209"/>
      <c r="C19" s="204" t="s">
        <v>467</v>
      </c>
      <c r="D19" s="128" t="s">
        <v>437</v>
      </c>
      <c r="E19" s="161" t="e">
        <f>IF(COUNTIF(#REF!,"x")&gt;0,"x",0)</f>
        <v>#REF!</v>
      </c>
      <c r="F19" s="161" t="e">
        <f>IF(COUNTIF(#REF!,"x")&gt;0,"x",0)</f>
        <v>#REF!</v>
      </c>
      <c r="G19" s="161" t="e">
        <f>IF(COUNTIF(#REF!,"x")&gt;0,"x",0)</f>
        <v>#REF!</v>
      </c>
      <c r="H19" s="161" t="e">
        <f>IF(COUNTIF(#REF!,"x")&gt;0,"x",0)</f>
        <v>#REF!</v>
      </c>
      <c r="I19" s="161" t="e">
        <f>IF(COUNTIF(#REF!,"x")&gt;0,"x",0)</f>
        <v>#REF!</v>
      </c>
      <c r="J19" s="161" t="e">
        <f>IF(COUNTIF(#REF!,"x")&gt;0,"x",0)</f>
        <v>#REF!</v>
      </c>
      <c r="K19" s="161" t="e">
        <f>IF(COUNTIF(#REF!,"x")&gt;0,"x",0)</f>
        <v>#REF!</v>
      </c>
      <c r="L19" s="161" t="e">
        <f>IF(COUNTIF(#REF!,"x")&gt;0,"x",0)</f>
        <v>#REF!</v>
      </c>
      <c r="M19" s="161" t="e">
        <f>IF(COUNTIF(#REF!,"x")&gt;0,"x",0)</f>
        <v>#REF!</v>
      </c>
      <c r="N19" s="161" t="e">
        <f>IF(COUNTIF(#REF!,"x")&gt;0,"x",0)</f>
        <v>#REF!</v>
      </c>
      <c r="O19" s="161" t="e">
        <f>IF(COUNTIF(#REF!,"x")&gt;0,"x",0)</f>
        <v>#REF!</v>
      </c>
      <c r="P19" s="161" t="e">
        <f>IF(COUNTIF(#REF!,"x")&gt;0,"x",0)</f>
        <v>#REF!</v>
      </c>
      <c r="Q19" s="161" t="e">
        <f>IF(COUNTIF(#REF!,"x")&gt;0,"x",0)</f>
        <v>#REF!</v>
      </c>
      <c r="R19" s="161" t="e">
        <f>IF(COUNTIF(#REF!,"x")&gt;0,"x",0)</f>
        <v>#REF!</v>
      </c>
      <c r="S19" s="161" t="e">
        <f>IF(COUNTIF(#REF!,"x")&gt;0,"x",0)</f>
        <v>#REF!</v>
      </c>
      <c r="T19" s="161" t="e">
        <f>IF(COUNTIF(#REF!,"x")&gt;0,"x",0)</f>
        <v>#REF!</v>
      </c>
      <c r="U19" s="161" t="e">
        <f>IF(COUNTIF(#REF!,"x")&gt;0,"x",0)</f>
        <v>#REF!</v>
      </c>
      <c r="V19" s="161" t="e">
        <f>IF(COUNTIF(#REF!,"x")&gt;0,"x",0)</f>
        <v>#REF!</v>
      </c>
      <c r="W19" s="161" t="e">
        <f>IF(COUNTIF(#REF!,"x")&gt;0,"x",0)</f>
        <v>#REF!</v>
      </c>
      <c r="X19" s="161" t="e">
        <f>IF(COUNTIF(#REF!,"x")&gt;0,"x",0)</f>
        <v>#REF!</v>
      </c>
      <c r="Y19" s="161" t="e">
        <f>IF(COUNTIF(#REF!,"x")&gt;0,"x",0)</f>
        <v>#REF!</v>
      </c>
      <c r="Z19" s="161" t="e">
        <f>IF(COUNTIF(#REF!,"x")&gt;0,"x",0)</f>
        <v>#REF!</v>
      </c>
      <c r="AA19" s="161" t="e">
        <f>IF(COUNTIF(#REF!,"x")&gt;0,"x",0)</f>
        <v>#REF!</v>
      </c>
      <c r="AB19" s="161" t="e">
        <f>IF(COUNTIF(#REF!,"x")&gt;0,"x",0)</f>
        <v>#REF!</v>
      </c>
      <c r="AC19" s="161" t="e">
        <f>IF(COUNTIF(#REF!,"x")&gt;0,"x",0)</f>
        <v>#REF!</v>
      </c>
      <c r="AD19" s="161" t="e">
        <f>IF(COUNTIF(#REF!,"x")&gt;0,"x",0)</f>
        <v>#REF!</v>
      </c>
      <c r="AE19" s="161" t="e">
        <f>IF(COUNTIF(#REF!,"x")&gt;0,"x",0)</f>
        <v>#REF!</v>
      </c>
      <c r="AF19" s="161" t="e">
        <f>IF(COUNTIF(#REF!,"x")&gt;0,"x",0)</f>
        <v>#REF!</v>
      </c>
      <c r="AG19" s="161" t="e">
        <f>IF(COUNTIF(#REF!,"x")&gt;0,"x",0)</f>
        <v>#REF!</v>
      </c>
      <c r="AH19" s="161" t="e">
        <f>IF(COUNTIF(#REF!,"x")&gt;0,"x",0)</f>
        <v>#REF!</v>
      </c>
      <c r="AI19" s="161" t="e">
        <f>IF(COUNTIF(#REF!,"x")&gt;0,"x",0)</f>
        <v>#REF!</v>
      </c>
      <c r="AJ19" s="161" t="e">
        <f>IF(COUNTIF(#REF!,"x")&gt;0,"x",0)</f>
        <v>#REF!</v>
      </c>
      <c r="AK19" s="161" t="e">
        <f>IF(COUNTIF(#REF!,"x")&gt;0,"x",0)</f>
        <v>#REF!</v>
      </c>
      <c r="AL19" s="161" t="e">
        <f>IF(COUNTIF(#REF!,"x")&gt;0,"x",0)</f>
        <v>#REF!</v>
      </c>
    </row>
    <row r="20" spans="1:38" s="142" customFormat="1" ht="14.3" hidden="1" x14ac:dyDescent="0.2">
      <c r="A20" s="290"/>
      <c r="B20" s="218"/>
      <c r="C20" s="205" t="s">
        <v>468</v>
      </c>
      <c r="D20" s="129" t="s">
        <v>419</v>
      </c>
      <c r="E20" s="160" t="s">
        <v>410</v>
      </c>
      <c r="F20" s="160" t="s">
        <v>410</v>
      </c>
      <c r="G20" s="160" t="s">
        <v>410</v>
      </c>
      <c r="H20" s="160" t="s">
        <v>410</v>
      </c>
      <c r="I20" s="160" t="s">
        <v>76</v>
      </c>
      <c r="J20" s="160" t="s">
        <v>410</v>
      </c>
      <c r="K20" s="160" t="s">
        <v>76</v>
      </c>
      <c r="L20" s="160" t="s">
        <v>76</v>
      </c>
      <c r="M20" s="160" t="s">
        <v>76</v>
      </c>
      <c r="N20" s="160" t="s">
        <v>410</v>
      </c>
      <c r="O20" s="160" t="s">
        <v>76</v>
      </c>
      <c r="P20" s="160" t="s">
        <v>410</v>
      </c>
      <c r="Q20" s="160" t="s">
        <v>410</v>
      </c>
      <c r="R20" s="160" t="s">
        <v>410</v>
      </c>
      <c r="S20" s="160" t="s">
        <v>410</v>
      </c>
      <c r="T20" s="160" t="s">
        <v>410</v>
      </c>
      <c r="U20" s="160" t="s">
        <v>410</v>
      </c>
      <c r="V20" s="160" t="s">
        <v>76</v>
      </c>
      <c r="W20" s="160" t="s">
        <v>76</v>
      </c>
      <c r="X20" s="160" t="s">
        <v>410</v>
      </c>
      <c r="Y20" s="160" t="s">
        <v>410</v>
      </c>
      <c r="Z20" s="160" t="s">
        <v>410</v>
      </c>
      <c r="AA20" s="160" t="s">
        <v>410</v>
      </c>
      <c r="AB20" s="160" t="s">
        <v>76</v>
      </c>
      <c r="AC20" s="160" t="s">
        <v>410</v>
      </c>
      <c r="AD20" s="160" t="s">
        <v>76</v>
      </c>
      <c r="AE20" s="160" t="s">
        <v>410</v>
      </c>
      <c r="AF20" s="160" t="s">
        <v>410</v>
      </c>
      <c r="AG20" s="166">
        <v>0</v>
      </c>
      <c r="AH20" s="160" t="s">
        <v>410</v>
      </c>
      <c r="AI20" s="160" t="s">
        <v>410</v>
      </c>
      <c r="AJ20" s="160">
        <v>0</v>
      </c>
      <c r="AK20" s="160">
        <v>0</v>
      </c>
      <c r="AL20" s="160">
        <v>0</v>
      </c>
    </row>
    <row r="21" spans="1:38" s="144" customFormat="1" ht="14.3" hidden="1" x14ac:dyDescent="0.2">
      <c r="A21" s="290"/>
      <c r="B21" s="218"/>
      <c r="C21" s="204" t="s">
        <v>469</v>
      </c>
      <c r="D21" s="128" t="s">
        <v>419</v>
      </c>
      <c r="E21" s="161" t="s">
        <v>410</v>
      </c>
      <c r="F21" s="161" t="s">
        <v>410</v>
      </c>
      <c r="G21" s="161" t="s">
        <v>76</v>
      </c>
      <c r="H21" s="161" t="s">
        <v>410</v>
      </c>
      <c r="I21" s="161" t="s">
        <v>410</v>
      </c>
      <c r="J21" s="161" t="s">
        <v>410</v>
      </c>
      <c r="K21" s="161" t="s">
        <v>76</v>
      </c>
      <c r="L21" s="161" t="s">
        <v>76</v>
      </c>
      <c r="M21" s="161" t="s">
        <v>76</v>
      </c>
      <c r="N21" s="161" t="s">
        <v>76</v>
      </c>
      <c r="O21" s="161" t="s">
        <v>76</v>
      </c>
      <c r="P21" s="161" t="s">
        <v>76</v>
      </c>
      <c r="Q21" s="161" t="s">
        <v>410</v>
      </c>
      <c r="R21" s="161" t="s">
        <v>410</v>
      </c>
      <c r="S21" s="161" t="s">
        <v>410</v>
      </c>
      <c r="T21" s="161" t="s">
        <v>410</v>
      </c>
      <c r="U21" s="161" t="s">
        <v>410</v>
      </c>
      <c r="V21" s="161" t="s">
        <v>76</v>
      </c>
      <c r="W21" s="161" t="s">
        <v>76</v>
      </c>
      <c r="X21" s="161" t="s">
        <v>76</v>
      </c>
      <c r="Y21" s="161" t="s">
        <v>76</v>
      </c>
      <c r="Z21" s="161" t="s">
        <v>410</v>
      </c>
      <c r="AA21" s="161" t="s">
        <v>410</v>
      </c>
      <c r="AB21" s="161" t="s">
        <v>410</v>
      </c>
      <c r="AC21" s="161" t="s">
        <v>410</v>
      </c>
      <c r="AD21" s="161" t="s">
        <v>76</v>
      </c>
      <c r="AE21" s="161" t="s">
        <v>410</v>
      </c>
      <c r="AF21" s="161" t="s">
        <v>410</v>
      </c>
      <c r="AG21" s="167">
        <v>0</v>
      </c>
      <c r="AH21" s="161" t="s">
        <v>410</v>
      </c>
      <c r="AI21" s="161" t="s">
        <v>76</v>
      </c>
      <c r="AJ21" s="161">
        <v>0</v>
      </c>
      <c r="AK21" s="161">
        <v>0</v>
      </c>
      <c r="AL21" s="161">
        <v>0</v>
      </c>
    </row>
    <row r="22" spans="1:38" s="142" customFormat="1" ht="14.3" hidden="1" x14ac:dyDescent="0.2">
      <c r="A22" s="290"/>
      <c r="B22" s="219"/>
      <c r="C22" s="205" t="s">
        <v>470</v>
      </c>
      <c r="D22" s="125" t="s">
        <v>419</v>
      </c>
      <c r="E22" s="160" t="s">
        <v>410</v>
      </c>
      <c r="F22" s="160" t="s">
        <v>410</v>
      </c>
      <c r="G22" s="160" t="s">
        <v>76</v>
      </c>
      <c r="H22" s="160" t="s">
        <v>410</v>
      </c>
      <c r="I22" s="160" t="s">
        <v>410</v>
      </c>
      <c r="J22" s="160" t="s">
        <v>410</v>
      </c>
      <c r="K22" s="160" t="s">
        <v>410</v>
      </c>
      <c r="L22" s="160" t="s">
        <v>410</v>
      </c>
      <c r="M22" s="160" t="s">
        <v>76</v>
      </c>
      <c r="N22" s="160" t="s">
        <v>410</v>
      </c>
      <c r="O22" s="160" t="s">
        <v>410</v>
      </c>
      <c r="P22" s="160" t="s">
        <v>410</v>
      </c>
      <c r="Q22" s="160" t="s">
        <v>410</v>
      </c>
      <c r="R22" s="160" t="s">
        <v>410</v>
      </c>
      <c r="S22" s="160" t="s">
        <v>76</v>
      </c>
      <c r="T22" s="160" t="s">
        <v>410</v>
      </c>
      <c r="U22" s="160" t="s">
        <v>410</v>
      </c>
      <c r="V22" s="160" t="s">
        <v>410</v>
      </c>
      <c r="W22" s="160" t="s">
        <v>410</v>
      </c>
      <c r="X22" s="160" t="s">
        <v>410</v>
      </c>
      <c r="Y22" s="160" t="s">
        <v>410</v>
      </c>
      <c r="Z22" s="160" t="s">
        <v>410</v>
      </c>
      <c r="AA22" s="160" t="s">
        <v>410</v>
      </c>
      <c r="AB22" s="160" t="s">
        <v>76</v>
      </c>
      <c r="AC22" s="160" t="s">
        <v>410</v>
      </c>
      <c r="AD22" s="160" t="s">
        <v>410</v>
      </c>
      <c r="AE22" s="160" t="s">
        <v>410</v>
      </c>
      <c r="AF22" s="160" t="s">
        <v>410</v>
      </c>
      <c r="AG22" s="166">
        <v>0</v>
      </c>
      <c r="AH22" s="160" t="s">
        <v>410</v>
      </c>
      <c r="AI22" s="160" t="s">
        <v>76</v>
      </c>
      <c r="AJ22" s="160">
        <v>0</v>
      </c>
      <c r="AK22" s="160">
        <v>0</v>
      </c>
      <c r="AL22" s="160">
        <v>0</v>
      </c>
    </row>
    <row r="23" spans="1:38" s="144" customFormat="1" ht="13.55" customHeight="1" x14ac:dyDescent="0.2">
      <c r="A23" s="140" t="s">
        <v>93</v>
      </c>
      <c r="B23" s="280" t="s">
        <v>94</v>
      </c>
      <c r="C23" s="211" t="s">
        <v>95</v>
      </c>
      <c r="D23" s="126" t="s">
        <v>420</v>
      </c>
      <c r="E23" s="160" t="e">
        <f>IF(COUNTIF(#REF!,"x")&gt;0,"x",0)</f>
        <v>#REF!</v>
      </c>
      <c r="F23" s="160" t="e">
        <f>IF(COUNTIF(#REF!,"x")&gt;0,"x",0)</f>
        <v>#REF!</v>
      </c>
      <c r="G23" s="160" t="e">
        <f>IF(COUNTIF(#REF!,"x")&gt;0,"x",0)</f>
        <v>#REF!</v>
      </c>
      <c r="H23" s="160" t="e">
        <f>IF(COUNTIF(#REF!,"x")&gt;0,"x",0)</f>
        <v>#REF!</v>
      </c>
      <c r="I23" s="160" t="e">
        <f>IF(COUNTIF(#REF!,"x")&gt;0,"x",0)</f>
        <v>#REF!</v>
      </c>
      <c r="J23" s="160" t="e">
        <f>IF(COUNTIF(#REF!,"x")&gt;0,"x",0)</f>
        <v>#REF!</v>
      </c>
      <c r="K23" s="160" t="e">
        <f>IF(COUNTIF(#REF!,"x")&gt;0,"x",0)</f>
        <v>#REF!</v>
      </c>
      <c r="L23" s="160" t="e">
        <f>IF(COUNTIF(#REF!,"x")&gt;0,"x",0)</f>
        <v>#REF!</v>
      </c>
      <c r="M23" s="160" t="e">
        <f>IF(COUNTIF(#REF!,"x")&gt;0,"x",0)</f>
        <v>#REF!</v>
      </c>
      <c r="N23" s="160" t="e">
        <f>IF(COUNTIF(#REF!,"x")&gt;0,"x",0)</f>
        <v>#REF!</v>
      </c>
      <c r="O23" s="160" t="e">
        <f>IF(COUNTIF(#REF!,"x")&gt;0,"x",0)</f>
        <v>#REF!</v>
      </c>
      <c r="P23" s="160" t="e">
        <f>IF(COUNTIF(#REF!,"x")&gt;0,"x",0)</f>
        <v>#REF!</v>
      </c>
      <c r="Q23" s="160" t="e">
        <f>IF(COUNTIF(#REF!,"x")&gt;0,"x",0)</f>
        <v>#REF!</v>
      </c>
      <c r="R23" s="160" t="e">
        <f>IF(COUNTIF(#REF!,"x")&gt;0,"x",0)</f>
        <v>#REF!</v>
      </c>
      <c r="S23" s="160" t="e">
        <f>IF(COUNTIF(#REF!,"x")&gt;0,"x",0)</f>
        <v>#REF!</v>
      </c>
      <c r="T23" s="160" t="e">
        <f>IF(COUNTIF(#REF!,"x")&gt;0,"x",0)</f>
        <v>#REF!</v>
      </c>
      <c r="U23" s="160" t="e">
        <f>IF(COUNTIF(#REF!,"x")&gt;0,"x",0)</f>
        <v>#REF!</v>
      </c>
      <c r="V23" s="160" t="e">
        <f>IF(COUNTIF(#REF!,"x")&gt;0,"x",0)</f>
        <v>#REF!</v>
      </c>
      <c r="W23" s="160" t="e">
        <f>IF(COUNTIF(#REF!,"x")&gt;0,"x",0)</f>
        <v>#REF!</v>
      </c>
      <c r="X23" s="160" t="e">
        <f>IF(COUNTIF(#REF!,"x")&gt;0,"x",0)</f>
        <v>#REF!</v>
      </c>
      <c r="Y23" s="160" t="e">
        <f>IF(COUNTIF(#REF!,"x")&gt;0,"x",0)</f>
        <v>#REF!</v>
      </c>
      <c r="Z23" s="160" t="e">
        <f>IF(COUNTIF(#REF!,"x")&gt;0,"x",0)</f>
        <v>#REF!</v>
      </c>
      <c r="AA23" s="160" t="e">
        <f>IF(COUNTIF(#REF!,"x")&gt;0,"x",0)</f>
        <v>#REF!</v>
      </c>
      <c r="AB23" s="160" t="e">
        <f>IF(COUNTIF(#REF!,"x")&gt;0,"x",0)</f>
        <v>#REF!</v>
      </c>
      <c r="AC23" s="160" t="e">
        <f>IF(COUNTIF(#REF!,"x")&gt;0,"x",0)</f>
        <v>#REF!</v>
      </c>
      <c r="AD23" s="160" t="e">
        <f>IF(COUNTIF(#REF!,"x")&gt;0,"x",0)</f>
        <v>#REF!</v>
      </c>
      <c r="AE23" s="160" t="e">
        <f>IF(COUNTIF(#REF!,"x")&gt;0,"x",0)</f>
        <v>#REF!</v>
      </c>
      <c r="AF23" s="160" t="e">
        <f>IF(COUNTIF(#REF!,"x")&gt;0,"x",0)</f>
        <v>#REF!</v>
      </c>
      <c r="AG23" s="160" t="e">
        <f>IF(COUNTIF(#REF!,"x")&gt;0,"x",0)</f>
        <v>#REF!</v>
      </c>
      <c r="AH23" s="160" t="e">
        <f>IF(COUNTIF(#REF!,"x")&gt;0,"x",0)</f>
        <v>#REF!</v>
      </c>
      <c r="AI23" s="160" t="e">
        <f>IF(COUNTIF(#REF!,"x")&gt;0,"x",0)</f>
        <v>#REF!</v>
      </c>
      <c r="AJ23" s="160" t="e">
        <f>IF(COUNTIF(#REF!,"x")&gt;0,"x",0)</f>
        <v>#REF!</v>
      </c>
      <c r="AK23" s="160" t="e">
        <f>IF(COUNTIF(#REF!,"x")&gt;0,"x",0)</f>
        <v>#REF!</v>
      </c>
      <c r="AL23" s="160" t="e">
        <f>IF(COUNTIF(#REF!,"x")&gt;0,"x",0)</f>
        <v>#REF!</v>
      </c>
    </row>
    <row r="24" spans="1:38" s="142" customFormat="1" hidden="1" x14ac:dyDescent="0.2">
      <c r="A24" s="146"/>
      <c r="B24" s="280"/>
      <c r="C24" s="210" t="s">
        <v>96</v>
      </c>
      <c r="D24" s="127" t="s">
        <v>420</v>
      </c>
      <c r="E24" s="163" t="s">
        <v>76</v>
      </c>
      <c r="F24" s="163">
        <v>0</v>
      </c>
      <c r="G24" s="163" t="s">
        <v>76</v>
      </c>
      <c r="H24" s="163">
        <v>0</v>
      </c>
      <c r="I24" s="163">
        <v>0</v>
      </c>
      <c r="J24" s="163" t="s">
        <v>76</v>
      </c>
      <c r="K24" s="163">
        <v>0</v>
      </c>
      <c r="L24" s="163" t="s">
        <v>76</v>
      </c>
      <c r="M24" s="163" t="s">
        <v>76</v>
      </c>
      <c r="N24" s="163" t="s">
        <v>76</v>
      </c>
      <c r="O24" s="163" t="s">
        <v>76</v>
      </c>
      <c r="P24" s="163" t="s">
        <v>76</v>
      </c>
      <c r="Q24" s="163" t="s">
        <v>76</v>
      </c>
      <c r="R24" s="163" t="s">
        <v>76</v>
      </c>
      <c r="S24" s="163">
        <v>0</v>
      </c>
      <c r="T24" s="163" t="s">
        <v>76</v>
      </c>
      <c r="U24" s="163">
        <v>0</v>
      </c>
      <c r="V24" s="163" t="s">
        <v>76</v>
      </c>
      <c r="W24" s="163" t="s">
        <v>76</v>
      </c>
      <c r="X24" s="163">
        <v>0</v>
      </c>
      <c r="Y24" s="163" t="s">
        <v>76</v>
      </c>
      <c r="Z24" s="163">
        <v>0</v>
      </c>
      <c r="AA24" s="163">
        <v>0</v>
      </c>
      <c r="AB24" s="163">
        <v>0</v>
      </c>
      <c r="AC24" s="163" t="s">
        <v>76</v>
      </c>
      <c r="AD24" s="163" t="s">
        <v>76</v>
      </c>
      <c r="AE24" s="163">
        <v>0</v>
      </c>
      <c r="AF24" s="163">
        <v>0</v>
      </c>
      <c r="AG24" s="166">
        <v>0</v>
      </c>
      <c r="AH24" s="163" t="s">
        <v>76</v>
      </c>
      <c r="AI24" s="163">
        <v>0</v>
      </c>
      <c r="AJ24" s="163">
        <v>0</v>
      </c>
      <c r="AK24" s="163">
        <v>0</v>
      </c>
      <c r="AL24" s="163">
        <v>0</v>
      </c>
    </row>
    <row r="25" spans="1:38" s="144" customFormat="1" ht="14.3" x14ac:dyDescent="0.2">
      <c r="A25" s="146"/>
      <c r="B25" s="281" t="s">
        <v>97</v>
      </c>
      <c r="C25" s="211" t="s">
        <v>98</v>
      </c>
      <c r="D25" s="126" t="s">
        <v>420</v>
      </c>
      <c r="E25" s="161" t="e">
        <f>IF(COUNTIF(#REF!,"x")&gt;0,"x",0)</f>
        <v>#REF!</v>
      </c>
      <c r="F25" s="161" t="e">
        <f>IF(COUNTIF(#REF!,"x")&gt;0,"x",0)</f>
        <v>#REF!</v>
      </c>
      <c r="G25" s="161" t="e">
        <f>IF(COUNTIF(#REF!,"x")&gt;0,"x",0)</f>
        <v>#REF!</v>
      </c>
      <c r="H25" s="161" t="e">
        <f>IF(COUNTIF(#REF!,"x")&gt;0,"x",0)</f>
        <v>#REF!</v>
      </c>
      <c r="I25" s="161" t="e">
        <f>IF(COUNTIF(#REF!,"x")&gt;0,"x",0)</f>
        <v>#REF!</v>
      </c>
      <c r="J25" s="161" t="e">
        <f>IF(COUNTIF(#REF!,"x")&gt;0,"x",0)</f>
        <v>#REF!</v>
      </c>
      <c r="K25" s="161" t="e">
        <f>IF(COUNTIF(#REF!,"x")&gt;0,"x",0)</f>
        <v>#REF!</v>
      </c>
      <c r="L25" s="161" t="e">
        <f>IF(COUNTIF(#REF!,"x")&gt;0,"x",0)</f>
        <v>#REF!</v>
      </c>
      <c r="M25" s="161" t="e">
        <f>IF(COUNTIF(#REF!,"x")&gt;0,"x",0)</f>
        <v>#REF!</v>
      </c>
      <c r="N25" s="161" t="e">
        <f>IF(COUNTIF(#REF!,"x")&gt;0,"x",0)</f>
        <v>#REF!</v>
      </c>
      <c r="O25" s="161" t="e">
        <f>IF(COUNTIF(#REF!,"x")&gt;0,"x",0)</f>
        <v>#REF!</v>
      </c>
      <c r="P25" s="161" t="e">
        <f>IF(COUNTIF(#REF!,"x")&gt;0,"x",0)</f>
        <v>#REF!</v>
      </c>
      <c r="Q25" s="161" t="e">
        <f>IF(COUNTIF(#REF!,"x")&gt;0,"x",0)</f>
        <v>#REF!</v>
      </c>
      <c r="R25" s="161" t="e">
        <f>IF(COUNTIF(#REF!,"x")&gt;0,"x",0)</f>
        <v>#REF!</v>
      </c>
      <c r="S25" s="161" t="e">
        <f>IF(COUNTIF(#REF!,"x")&gt;0,"x",0)</f>
        <v>#REF!</v>
      </c>
      <c r="T25" s="161" t="e">
        <f>IF(COUNTIF(#REF!,"x")&gt;0,"x",0)</f>
        <v>#REF!</v>
      </c>
      <c r="U25" s="161" t="e">
        <f>IF(COUNTIF(#REF!,"x")&gt;0,"x",0)</f>
        <v>#REF!</v>
      </c>
      <c r="V25" s="161" t="e">
        <f>IF(COUNTIF(#REF!,"x")&gt;0,"x",0)</f>
        <v>#REF!</v>
      </c>
      <c r="W25" s="161" t="e">
        <f>IF(COUNTIF(#REF!,"x")&gt;0,"x",0)</f>
        <v>#REF!</v>
      </c>
      <c r="X25" s="161" t="e">
        <f>IF(COUNTIF(#REF!,"x")&gt;0,"x",0)</f>
        <v>#REF!</v>
      </c>
      <c r="Y25" s="161" t="e">
        <f>IF(COUNTIF(#REF!,"x")&gt;0,"x",0)</f>
        <v>#REF!</v>
      </c>
      <c r="Z25" s="161" t="e">
        <f>IF(COUNTIF(#REF!,"x")&gt;0,"x",0)</f>
        <v>#REF!</v>
      </c>
      <c r="AA25" s="161" t="e">
        <f>IF(COUNTIF(#REF!,"x")&gt;0,"x",0)</f>
        <v>#REF!</v>
      </c>
      <c r="AB25" s="161" t="e">
        <f>IF(COUNTIF(#REF!,"x")&gt;0,"x",0)</f>
        <v>#REF!</v>
      </c>
      <c r="AC25" s="161" t="e">
        <f>IF(COUNTIF(#REF!,"x")&gt;0,"x",0)</f>
        <v>#REF!</v>
      </c>
      <c r="AD25" s="161" t="e">
        <f>IF(COUNTIF(#REF!,"x")&gt;0,"x",0)</f>
        <v>#REF!</v>
      </c>
      <c r="AE25" s="161" t="e">
        <f>IF(COUNTIF(#REF!,"x")&gt;0,"x",0)</f>
        <v>#REF!</v>
      </c>
      <c r="AF25" s="161" t="e">
        <f>IF(COUNTIF(#REF!,"x")&gt;0,"x",0)</f>
        <v>#REF!</v>
      </c>
      <c r="AG25" s="161" t="e">
        <f>IF(COUNTIF(#REF!,"x")&gt;0,"x",0)</f>
        <v>#REF!</v>
      </c>
      <c r="AH25" s="161" t="e">
        <f>IF(COUNTIF(#REF!,"x")&gt;0,"x",0)</f>
        <v>#REF!</v>
      </c>
      <c r="AI25" s="161" t="e">
        <f>IF(COUNTIF(#REF!,"x")&gt;0,"x",0)</f>
        <v>#REF!</v>
      </c>
      <c r="AJ25" s="161" t="e">
        <f>IF(COUNTIF(#REF!,"x")&gt;0,"x",0)</f>
        <v>#REF!</v>
      </c>
      <c r="AK25" s="161" t="e">
        <f>IF(COUNTIF(#REF!,"x")&gt;0,"x",0)</f>
        <v>#REF!</v>
      </c>
      <c r="AL25" s="161" t="e">
        <f>IF(COUNTIF(#REF!,"x")&gt;0,"x",0)</f>
        <v>#REF!</v>
      </c>
    </row>
    <row r="26" spans="1:38" s="142" customFormat="1" ht="25.7" hidden="1" x14ac:dyDescent="0.2">
      <c r="A26" s="146"/>
      <c r="B26" s="281"/>
      <c r="C26" s="210" t="s">
        <v>99</v>
      </c>
      <c r="D26" s="127" t="s">
        <v>420</v>
      </c>
      <c r="E26" s="163" t="s">
        <v>76</v>
      </c>
      <c r="F26" s="163" t="s">
        <v>76</v>
      </c>
      <c r="G26" s="163">
        <v>0</v>
      </c>
      <c r="H26" s="163" t="s">
        <v>76</v>
      </c>
      <c r="I26" s="163" t="s">
        <v>76</v>
      </c>
      <c r="J26" s="163" t="s">
        <v>76</v>
      </c>
      <c r="K26" s="163">
        <v>0</v>
      </c>
      <c r="L26" s="163" t="s">
        <v>76</v>
      </c>
      <c r="M26" s="163" t="s">
        <v>76</v>
      </c>
      <c r="N26" s="163">
        <v>0</v>
      </c>
      <c r="O26" s="163" t="s">
        <v>76</v>
      </c>
      <c r="P26" s="163" t="s">
        <v>76</v>
      </c>
      <c r="Q26" s="163" t="s">
        <v>76</v>
      </c>
      <c r="R26" s="163" t="s">
        <v>76</v>
      </c>
      <c r="S26" s="163" t="s">
        <v>76</v>
      </c>
      <c r="T26" s="163">
        <v>0</v>
      </c>
      <c r="U26" s="163" t="s">
        <v>76</v>
      </c>
      <c r="V26" s="163" t="s">
        <v>76</v>
      </c>
      <c r="W26" s="163" t="s">
        <v>76</v>
      </c>
      <c r="X26" s="163">
        <v>0</v>
      </c>
      <c r="Y26" s="163">
        <v>0</v>
      </c>
      <c r="Z26" s="163" t="s">
        <v>76</v>
      </c>
      <c r="AA26" s="163" t="s">
        <v>76</v>
      </c>
      <c r="AB26" s="163" t="s">
        <v>76</v>
      </c>
      <c r="AC26" s="163">
        <v>0</v>
      </c>
      <c r="AD26" s="163" t="s">
        <v>76</v>
      </c>
      <c r="AE26" s="163">
        <v>0</v>
      </c>
      <c r="AF26" s="163" t="s">
        <v>76</v>
      </c>
      <c r="AG26" s="166">
        <v>0</v>
      </c>
      <c r="AH26" s="163" t="s">
        <v>76</v>
      </c>
      <c r="AI26" s="163" t="s">
        <v>76</v>
      </c>
      <c r="AJ26" s="163">
        <v>0</v>
      </c>
      <c r="AK26" s="163">
        <v>0</v>
      </c>
      <c r="AL26" s="163">
        <v>0</v>
      </c>
    </row>
    <row r="27" spans="1:38" s="144" customFormat="1" ht="14.3" customHeight="1" thickBot="1" x14ac:dyDescent="0.25">
      <c r="A27" s="146"/>
      <c r="B27" s="282" t="s">
        <v>413</v>
      </c>
      <c r="C27" s="206" t="s">
        <v>95</v>
      </c>
      <c r="D27" s="126" t="s">
        <v>420</v>
      </c>
      <c r="E27" s="161" t="e">
        <f>IF(COUNTIF(#REF!,"x")&gt;0,"x",0)</f>
        <v>#REF!</v>
      </c>
      <c r="F27" s="161" t="e">
        <f>IF(COUNTIF(#REF!,"x")&gt;0,"x",0)</f>
        <v>#REF!</v>
      </c>
      <c r="G27" s="161" t="e">
        <f>IF(COUNTIF(#REF!,"x")&gt;0,"x",0)</f>
        <v>#REF!</v>
      </c>
      <c r="H27" s="161" t="e">
        <f>IF(COUNTIF(#REF!,"x")&gt;0,"x",0)</f>
        <v>#REF!</v>
      </c>
      <c r="I27" s="161" t="e">
        <f>IF(COUNTIF(#REF!,"x")&gt;0,"x",0)</f>
        <v>#REF!</v>
      </c>
      <c r="J27" s="161" t="e">
        <f>IF(COUNTIF(#REF!,"x")&gt;0,"x",0)</f>
        <v>#REF!</v>
      </c>
      <c r="K27" s="161" t="e">
        <f>IF(COUNTIF(#REF!,"x")&gt;0,"x",0)</f>
        <v>#REF!</v>
      </c>
      <c r="L27" s="161" t="e">
        <f>IF(COUNTIF(#REF!,"x")&gt;0,"x",0)</f>
        <v>#REF!</v>
      </c>
      <c r="M27" s="161" t="e">
        <f>IF(COUNTIF(#REF!,"x")&gt;0,"x",0)</f>
        <v>#REF!</v>
      </c>
      <c r="N27" s="161" t="e">
        <f>IF(COUNTIF(#REF!,"x")&gt;0,"x",0)</f>
        <v>#REF!</v>
      </c>
      <c r="O27" s="161" t="e">
        <f>IF(COUNTIF(#REF!,"x")&gt;0,"x",0)</f>
        <v>#REF!</v>
      </c>
      <c r="P27" s="161" t="e">
        <f>IF(COUNTIF(#REF!,"x")&gt;0,"x",0)</f>
        <v>#REF!</v>
      </c>
      <c r="Q27" s="161" t="e">
        <f>IF(COUNTIF(#REF!,"x")&gt;0,"x",0)</f>
        <v>#REF!</v>
      </c>
      <c r="R27" s="161" t="e">
        <f>IF(COUNTIF(#REF!,"x")&gt;0,"x",0)</f>
        <v>#REF!</v>
      </c>
      <c r="S27" s="161" t="e">
        <f>IF(COUNTIF(#REF!,"x")&gt;0,"x",0)</f>
        <v>#REF!</v>
      </c>
      <c r="T27" s="161" t="e">
        <f>IF(COUNTIF(#REF!,"x")&gt;0,"x",0)</f>
        <v>#REF!</v>
      </c>
      <c r="U27" s="161" t="e">
        <f>IF(COUNTIF(#REF!,"x")&gt;0,"x",0)</f>
        <v>#REF!</v>
      </c>
      <c r="V27" s="161" t="e">
        <f>IF(COUNTIF(#REF!,"x")&gt;0,"x",0)</f>
        <v>#REF!</v>
      </c>
      <c r="W27" s="161" t="e">
        <f>IF(COUNTIF(#REF!,"x")&gt;0,"x",0)</f>
        <v>#REF!</v>
      </c>
      <c r="X27" s="161" t="e">
        <f>IF(COUNTIF(#REF!,"x")&gt;0,"x",0)</f>
        <v>#REF!</v>
      </c>
      <c r="Y27" s="161" t="e">
        <f>IF(COUNTIF(#REF!,"x")&gt;0,"x",0)</f>
        <v>#REF!</v>
      </c>
      <c r="Z27" s="161" t="e">
        <f>IF(COUNTIF(#REF!,"x")&gt;0,"x",0)</f>
        <v>#REF!</v>
      </c>
      <c r="AA27" s="161" t="e">
        <f>IF(COUNTIF(#REF!,"x")&gt;0,"x",0)</f>
        <v>#REF!</v>
      </c>
      <c r="AB27" s="161" t="e">
        <f>IF(COUNTIF(#REF!,"x")&gt;0,"x",0)</f>
        <v>#REF!</v>
      </c>
      <c r="AC27" s="161" t="e">
        <f>IF(COUNTIF(#REF!,"x")&gt;0,"x",0)</f>
        <v>#REF!</v>
      </c>
      <c r="AD27" s="161" t="e">
        <f>IF(COUNTIF(#REF!,"x")&gt;0,"x",0)</f>
        <v>#REF!</v>
      </c>
      <c r="AE27" s="161" t="e">
        <f>IF(COUNTIF(#REF!,"x")&gt;0,"x",0)</f>
        <v>#REF!</v>
      </c>
      <c r="AF27" s="161" t="e">
        <f>IF(COUNTIF(#REF!,"x")&gt;0,"x",0)</f>
        <v>#REF!</v>
      </c>
      <c r="AG27" s="161" t="e">
        <f>IF(COUNTIF(#REF!,"x")&gt;0,"x",0)</f>
        <v>#REF!</v>
      </c>
      <c r="AH27" s="161" t="e">
        <f>IF(COUNTIF(#REF!,"x")&gt;0,"x",0)</f>
        <v>#REF!</v>
      </c>
      <c r="AI27" s="161" t="e">
        <f>IF(COUNTIF(#REF!,"x")&gt;0,"x",0)</f>
        <v>#REF!</v>
      </c>
      <c r="AJ27" s="161" t="e">
        <f>IF(COUNTIF(#REF!,"x")&gt;0,"x",0)</f>
        <v>#REF!</v>
      </c>
      <c r="AK27" s="161" t="e">
        <f>IF(COUNTIF(#REF!,"x")&gt;0,"x",0)</f>
        <v>#REF!</v>
      </c>
      <c r="AL27" s="161" t="e">
        <f>IF(COUNTIF(#REF!,"x")&gt;0,"x",0)</f>
        <v>#REF!</v>
      </c>
    </row>
    <row r="28" spans="1:38" s="142" customFormat="1" hidden="1" x14ac:dyDescent="0.2">
      <c r="A28" s="146"/>
      <c r="B28" s="283"/>
      <c r="C28" s="210" t="s">
        <v>101</v>
      </c>
      <c r="D28" s="127" t="s">
        <v>420</v>
      </c>
      <c r="E28" s="163" t="s">
        <v>76</v>
      </c>
      <c r="F28" s="163">
        <v>0</v>
      </c>
      <c r="G28" s="163">
        <v>0</v>
      </c>
      <c r="H28" s="163">
        <v>0</v>
      </c>
      <c r="I28" s="163">
        <v>0</v>
      </c>
      <c r="J28" s="163" t="s">
        <v>76</v>
      </c>
      <c r="K28" s="163">
        <v>0</v>
      </c>
      <c r="L28" s="163" t="s">
        <v>76</v>
      </c>
      <c r="M28" s="163" t="s">
        <v>76</v>
      </c>
      <c r="N28" s="163">
        <v>0</v>
      </c>
      <c r="O28" s="163" t="s">
        <v>76</v>
      </c>
      <c r="P28" s="163">
        <v>0</v>
      </c>
      <c r="Q28" s="163" t="s">
        <v>76</v>
      </c>
      <c r="R28" s="163" t="s">
        <v>76</v>
      </c>
      <c r="S28" s="163">
        <v>0</v>
      </c>
      <c r="T28" s="163">
        <v>0</v>
      </c>
      <c r="U28" s="163">
        <v>0</v>
      </c>
      <c r="V28" s="163" t="s">
        <v>76</v>
      </c>
      <c r="W28" s="163" t="s">
        <v>76</v>
      </c>
      <c r="X28" s="163">
        <v>0</v>
      </c>
      <c r="Y28" s="163">
        <v>0</v>
      </c>
      <c r="Z28" s="163">
        <v>0</v>
      </c>
      <c r="AA28" s="163">
        <v>0</v>
      </c>
      <c r="AB28" s="163">
        <v>0</v>
      </c>
      <c r="AC28" s="163">
        <v>0</v>
      </c>
      <c r="AD28" s="163" t="s">
        <v>76</v>
      </c>
      <c r="AE28" s="163">
        <v>0</v>
      </c>
      <c r="AF28" s="163">
        <v>0</v>
      </c>
      <c r="AG28" s="166">
        <v>0</v>
      </c>
      <c r="AH28" s="163" t="s">
        <v>76</v>
      </c>
      <c r="AI28" s="163" t="s">
        <v>76</v>
      </c>
      <c r="AJ28" s="163">
        <v>0</v>
      </c>
      <c r="AK28" s="163">
        <v>0</v>
      </c>
      <c r="AL28" s="163">
        <v>0</v>
      </c>
    </row>
    <row r="29" spans="1:38" s="143" customFormat="1" ht="13.55" customHeight="1" x14ac:dyDescent="0.2">
      <c r="A29" s="146"/>
      <c r="B29" s="212" t="s">
        <v>431</v>
      </c>
      <c r="C29" s="235" t="s">
        <v>462</v>
      </c>
      <c r="D29" s="127" t="s">
        <v>420</v>
      </c>
      <c r="E29" s="163" t="s">
        <v>76</v>
      </c>
      <c r="F29" s="163" t="s">
        <v>76</v>
      </c>
      <c r="G29" s="163" t="s">
        <v>76</v>
      </c>
      <c r="H29" s="163">
        <v>0</v>
      </c>
      <c r="I29" s="163" t="s">
        <v>76</v>
      </c>
      <c r="J29" s="163" t="s">
        <v>76</v>
      </c>
      <c r="K29" s="163" t="s">
        <v>76</v>
      </c>
      <c r="L29" s="163" t="s">
        <v>76</v>
      </c>
      <c r="M29" s="163" t="s">
        <v>76</v>
      </c>
      <c r="N29" s="163" t="s">
        <v>76</v>
      </c>
      <c r="O29" s="163" t="s">
        <v>76</v>
      </c>
      <c r="P29" s="163" t="s">
        <v>76</v>
      </c>
      <c r="Q29" s="163" t="s">
        <v>76</v>
      </c>
      <c r="R29" s="163" t="s">
        <v>76</v>
      </c>
      <c r="S29" s="163" t="s">
        <v>76</v>
      </c>
      <c r="T29" s="163" t="s">
        <v>76</v>
      </c>
      <c r="U29" s="163" t="s">
        <v>76</v>
      </c>
      <c r="V29" s="163" t="s">
        <v>76</v>
      </c>
      <c r="W29" s="163" t="s">
        <v>76</v>
      </c>
      <c r="X29" s="163" t="s">
        <v>76</v>
      </c>
      <c r="Y29" s="163">
        <v>0</v>
      </c>
      <c r="Z29" s="163" t="s">
        <v>76</v>
      </c>
      <c r="AA29" s="163" t="s">
        <v>76</v>
      </c>
      <c r="AB29" s="163" t="s">
        <v>76</v>
      </c>
      <c r="AC29" s="163">
        <v>0</v>
      </c>
      <c r="AD29" s="163" t="s">
        <v>76</v>
      </c>
      <c r="AE29" s="163" t="s">
        <v>76</v>
      </c>
      <c r="AF29" s="163" t="s">
        <v>76</v>
      </c>
      <c r="AG29" s="166" t="s">
        <v>76</v>
      </c>
      <c r="AH29" s="163" t="s">
        <v>76</v>
      </c>
      <c r="AI29" s="163" t="s">
        <v>76</v>
      </c>
      <c r="AJ29" s="163" t="s">
        <v>76</v>
      </c>
      <c r="AK29" s="163">
        <v>0</v>
      </c>
      <c r="AL29" s="163">
        <v>0</v>
      </c>
    </row>
    <row r="30" spans="1:38" s="141" customFormat="1" ht="14.3" x14ac:dyDescent="0.2">
      <c r="A30" s="236"/>
      <c r="B30" s="211" t="s">
        <v>414</v>
      </c>
      <c r="C30" s="233" t="s">
        <v>463</v>
      </c>
      <c r="D30" s="234" t="s">
        <v>420</v>
      </c>
      <c r="E30" s="161">
        <v>0</v>
      </c>
      <c r="F30" s="161">
        <v>0</v>
      </c>
      <c r="G30" s="161" t="s">
        <v>76</v>
      </c>
      <c r="H30" s="161">
        <v>0</v>
      </c>
      <c r="I30" s="161" t="s">
        <v>76</v>
      </c>
      <c r="J30" s="161" t="s">
        <v>76</v>
      </c>
      <c r="K30" s="161">
        <v>0</v>
      </c>
      <c r="L30" s="161" t="s">
        <v>76</v>
      </c>
      <c r="M30" s="161" t="s">
        <v>76</v>
      </c>
      <c r="N30" s="161" t="s">
        <v>76</v>
      </c>
      <c r="O30" s="161" t="s">
        <v>76</v>
      </c>
      <c r="P30" s="161" t="s">
        <v>76</v>
      </c>
      <c r="Q30" s="161">
        <v>0</v>
      </c>
      <c r="R30" s="161">
        <v>0</v>
      </c>
      <c r="S30" s="161">
        <v>0</v>
      </c>
      <c r="T30" s="161" t="s">
        <v>76</v>
      </c>
      <c r="U30" s="161" t="s">
        <v>76</v>
      </c>
      <c r="V30" s="161" t="s">
        <v>76</v>
      </c>
      <c r="W30" s="161" t="s">
        <v>76</v>
      </c>
      <c r="X30" s="161" t="s">
        <v>76</v>
      </c>
      <c r="Y30" s="161">
        <v>0</v>
      </c>
      <c r="Z30" s="161" t="s">
        <v>76</v>
      </c>
      <c r="AA30" s="161">
        <v>0</v>
      </c>
      <c r="AB30" s="161" t="s">
        <v>76</v>
      </c>
      <c r="AC30" s="161" t="s">
        <v>76</v>
      </c>
      <c r="AD30" s="161" t="s">
        <v>76</v>
      </c>
      <c r="AE30" s="161" t="s">
        <v>76</v>
      </c>
      <c r="AF30" s="161" t="s">
        <v>76</v>
      </c>
      <c r="AG30" s="167">
        <v>0</v>
      </c>
      <c r="AH30" s="161">
        <v>0</v>
      </c>
      <c r="AI30" s="161">
        <v>0</v>
      </c>
      <c r="AJ30" s="161">
        <v>0</v>
      </c>
      <c r="AK30" s="161" t="s">
        <v>76</v>
      </c>
      <c r="AL30" s="161" t="s">
        <v>76</v>
      </c>
    </row>
    <row r="31" spans="1:38" s="138" customFormat="1" x14ac:dyDescent="0.2">
      <c r="B31" s="207"/>
      <c r="C31" s="207"/>
      <c r="D31" s="130"/>
    </row>
    <row r="32" spans="1:38" s="147" customFormat="1" x14ac:dyDescent="0.2">
      <c r="A32" s="147" t="s">
        <v>682</v>
      </c>
      <c r="B32" s="177" t="s">
        <v>693</v>
      </c>
      <c r="C32" s="177"/>
      <c r="D32" s="131"/>
      <c r="E32" s="229"/>
      <c r="F32" s="229"/>
      <c r="G32" s="229"/>
      <c r="H32" s="229"/>
      <c r="I32" s="229"/>
      <c r="J32" s="229" t="s">
        <v>76</v>
      </c>
      <c r="K32" s="229"/>
      <c r="L32" s="229"/>
      <c r="M32" s="229"/>
      <c r="N32" s="229" t="s">
        <v>76</v>
      </c>
      <c r="O32" s="229"/>
      <c r="P32" s="229" t="s">
        <v>76</v>
      </c>
      <c r="Q32" s="229"/>
      <c r="R32" s="229"/>
      <c r="S32" s="229"/>
      <c r="T32" s="229"/>
      <c r="U32" s="229"/>
      <c r="V32" s="229"/>
      <c r="W32" s="229"/>
      <c r="X32" s="229" t="s">
        <v>76</v>
      </c>
      <c r="Y32" s="229" t="s">
        <v>76</v>
      </c>
      <c r="Z32" s="229" t="s">
        <v>76</v>
      </c>
      <c r="AA32" s="229"/>
      <c r="AB32" s="229"/>
      <c r="AC32" s="229"/>
      <c r="AD32" s="229"/>
      <c r="AE32" s="229"/>
      <c r="AF32" s="229"/>
      <c r="AG32" s="229" t="s">
        <v>76</v>
      </c>
      <c r="AH32" s="229"/>
      <c r="AI32" s="229"/>
      <c r="AJ32" s="229"/>
      <c r="AK32" s="229"/>
      <c r="AL32" s="229"/>
    </row>
    <row r="33" spans="1:38" s="147" customFormat="1" ht="14.3" customHeight="1" x14ac:dyDescent="0.2">
      <c r="A33" s="147" t="s">
        <v>683</v>
      </c>
      <c r="B33" s="177" t="s">
        <v>568</v>
      </c>
      <c r="C33" s="177"/>
      <c r="D33" s="131"/>
      <c r="E33" s="229"/>
      <c r="F33" s="229"/>
      <c r="G33" s="229"/>
      <c r="H33" s="229"/>
      <c r="I33" s="229" t="s">
        <v>76</v>
      </c>
      <c r="J33" s="229"/>
      <c r="K33" s="229"/>
      <c r="L33" s="229"/>
      <c r="M33" s="229"/>
      <c r="N33" s="229"/>
      <c r="O33" s="229"/>
      <c r="P33" s="229" t="s">
        <v>76</v>
      </c>
      <c r="Q33" s="229"/>
      <c r="R33" s="229"/>
      <c r="S33" s="229"/>
      <c r="T33" s="229"/>
      <c r="U33" s="229"/>
      <c r="V33" s="229"/>
      <c r="W33" s="229"/>
      <c r="X33" s="229"/>
      <c r="Y33" s="229"/>
      <c r="Z33" s="229"/>
      <c r="AA33" s="229"/>
      <c r="AB33" s="229"/>
      <c r="AC33" s="229"/>
      <c r="AD33" s="229"/>
      <c r="AE33" s="229"/>
      <c r="AF33" s="229"/>
      <c r="AG33" s="229"/>
      <c r="AH33" s="229"/>
      <c r="AI33" s="229"/>
      <c r="AJ33" s="229"/>
      <c r="AK33" s="229"/>
      <c r="AL33" s="229"/>
    </row>
    <row r="34" spans="1:38" s="147" customFormat="1" x14ac:dyDescent="0.2">
      <c r="A34" s="147" t="s">
        <v>684</v>
      </c>
      <c r="B34" s="177" t="s">
        <v>569</v>
      </c>
      <c r="C34" s="177"/>
      <c r="D34" s="131"/>
      <c r="E34" s="229"/>
      <c r="F34" s="229"/>
      <c r="G34" s="229"/>
      <c r="H34" s="229" t="s">
        <v>76</v>
      </c>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row>
    <row r="35" spans="1:38" s="147" customFormat="1" x14ac:dyDescent="0.2">
      <c r="A35" s="147" t="s">
        <v>685</v>
      </c>
      <c r="B35" s="177" t="s">
        <v>570</v>
      </c>
      <c r="C35" s="177"/>
      <c r="D35" s="131"/>
      <c r="E35" s="229"/>
      <c r="F35" s="229"/>
      <c r="G35" s="229"/>
      <c r="H35" s="229" t="s">
        <v>76</v>
      </c>
      <c r="I35" s="229"/>
      <c r="J35" s="229"/>
      <c r="K35" s="229"/>
      <c r="L35" s="229"/>
      <c r="M35" s="229" t="s">
        <v>76</v>
      </c>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row>
    <row r="36" spans="1:38" s="147" customFormat="1" x14ac:dyDescent="0.2">
      <c r="A36" s="147" t="s">
        <v>686</v>
      </c>
      <c r="B36" s="177" t="s">
        <v>694</v>
      </c>
      <c r="C36" s="177"/>
      <c r="D36" s="131"/>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row>
    <row r="37" spans="1:38" s="147" customFormat="1" x14ac:dyDescent="0.2">
      <c r="A37" s="147" t="s">
        <v>687</v>
      </c>
      <c r="B37" s="177" t="s">
        <v>695</v>
      </c>
      <c r="C37" s="177"/>
      <c r="D37" s="131"/>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row>
    <row r="38" spans="1:38" s="147" customFormat="1" x14ac:dyDescent="0.2">
      <c r="A38" s="147" t="s">
        <v>688</v>
      </c>
      <c r="B38" s="177" t="s">
        <v>577</v>
      </c>
      <c r="C38" s="177"/>
      <c r="D38" s="131"/>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t="s">
        <v>76</v>
      </c>
      <c r="AG38" s="229"/>
      <c r="AH38" s="229"/>
      <c r="AI38" s="229"/>
      <c r="AJ38" s="229"/>
      <c r="AK38" s="229"/>
      <c r="AL38" s="229"/>
    </row>
    <row r="39" spans="1:38" s="147" customFormat="1" x14ac:dyDescent="0.2">
      <c r="A39" s="147" t="s">
        <v>689</v>
      </c>
      <c r="B39" s="177" t="s">
        <v>696</v>
      </c>
      <c r="C39" s="177"/>
      <c r="D39" s="131"/>
      <c r="E39" s="229"/>
      <c r="F39" s="229"/>
      <c r="G39" s="229"/>
      <c r="H39" s="229"/>
      <c r="I39" s="229"/>
      <c r="J39" s="229" t="s">
        <v>76</v>
      </c>
      <c r="K39" s="229"/>
      <c r="L39" s="229"/>
      <c r="M39" s="229"/>
      <c r="N39" s="229"/>
      <c r="O39" s="229"/>
      <c r="P39" s="229"/>
      <c r="Q39" s="229"/>
      <c r="R39" s="229"/>
      <c r="S39" s="229"/>
      <c r="T39" s="229"/>
      <c r="U39" s="229"/>
      <c r="V39" s="229"/>
      <c r="W39" s="229"/>
      <c r="X39" s="229"/>
      <c r="Y39" s="229"/>
      <c r="Z39" s="229"/>
      <c r="AA39" s="229"/>
      <c r="AB39" s="229"/>
      <c r="AC39" s="229"/>
      <c r="AD39" s="229"/>
      <c r="AE39" s="229"/>
      <c r="AF39" s="229" t="s">
        <v>76</v>
      </c>
      <c r="AG39" s="229"/>
      <c r="AH39" s="229"/>
      <c r="AI39" s="229"/>
      <c r="AJ39" s="229" t="s">
        <v>76</v>
      </c>
      <c r="AK39" s="229"/>
      <c r="AL39" s="229"/>
    </row>
    <row r="40" spans="1:38" s="147" customFormat="1" x14ac:dyDescent="0.2">
      <c r="A40" s="147" t="s">
        <v>690</v>
      </c>
      <c r="B40" s="177" t="s">
        <v>697</v>
      </c>
      <c r="C40" s="177"/>
      <c r="D40" s="131"/>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row>
    <row r="41" spans="1:38" s="147" customFormat="1" x14ac:dyDescent="0.2">
      <c r="A41" s="147" t="s">
        <v>691</v>
      </c>
      <c r="B41" s="177" t="s">
        <v>698</v>
      </c>
      <c r="C41" s="177"/>
      <c r="D41" s="131"/>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row>
    <row r="42" spans="1:38" s="147" customFormat="1" x14ac:dyDescent="0.2">
      <c r="A42" s="147" t="s">
        <v>692</v>
      </c>
      <c r="B42" s="177" t="s">
        <v>699</v>
      </c>
      <c r="C42" s="177"/>
      <c r="D42" s="131"/>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row>
    <row r="43" spans="1:38" s="147" customFormat="1" ht="51.35" x14ac:dyDescent="0.2">
      <c r="A43" s="147" t="s">
        <v>108</v>
      </c>
      <c r="B43" s="177" t="s">
        <v>109</v>
      </c>
      <c r="C43" s="177"/>
      <c r="D43" s="131"/>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row>
    <row r="44" spans="1:38" s="147" customFormat="1" ht="25.7" x14ac:dyDescent="0.2">
      <c r="A44" s="147" t="s">
        <v>110</v>
      </c>
      <c r="B44" s="177" t="s">
        <v>111</v>
      </c>
      <c r="C44" s="177"/>
      <c r="D44" s="131"/>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row>
    <row r="45" spans="1:38" s="138" customFormat="1" x14ac:dyDescent="0.2">
      <c r="A45" s="148" t="s">
        <v>112</v>
      </c>
      <c r="B45" s="223" t="s">
        <v>113</v>
      </c>
      <c r="C45" s="213"/>
      <c r="D45" s="132"/>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29"/>
      <c r="AG45" s="230"/>
      <c r="AH45" s="230"/>
      <c r="AI45" s="229"/>
      <c r="AJ45" s="229"/>
      <c r="AK45" s="229"/>
      <c r="AL45" s="229"/>
    </row>
    <row r="46" spans="1:38" s="138" customFormat="1" ht="25.7" x14ac:dyDescent="0.2">
      <c r="A46" s="147" t="s">
        <v>114</v>
      </c>
      <c r="B46" s="221" t="s">
        <v>115</v>
      </c>
      <c r="C46" s="177"/>
      <c r="D46" s="131"/>
      <c r="E46" s="229"/>
      <c r="F46" s="229"/>
      <c r="G46" s="229"/>
      <c r="H46" s="229"/>
      <c r="I46" s="229"/>
      <c r="J46" s="229" t="s">
        <v>76</v>
      </c>
      <c r="K46" s="229"/>
      <c r="L46" s="229" t="s">
        <v>76</v>
      </c>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row>
    <row r="47" spans="1:38" s="138" customFormat="1" ht="51.35" x14ac:dyDescent="0.2">
      <c r="A47" s="147" t="s">
        <v>116</v>
      </c>
      <c r="B47" s="221" t="s">
        <v>118</v>
      </c>
      <c r="C47" s="177"/>
      <c r="D47" s="131"/>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row>
    <row r="48" spans="1:38" s="138" customFormat="1" ht="25.7" x14ac:dyDescent="0.2">
      <c r="A48" s="147" t="s">
        <v>117</v>
      </c>
      <c r="B48" s="221" t="s">
        <v>120</v>
      </c>
      <c r="C48" s="177"/>
      <c r="D48" s="131"/>
      <c r="E48" s="229"/>
      <c r="F48" s="229"/>
      <c r="G48" s="229"/>
      <c r="H48" s="229"/>
      <c r="I48" s="229"/>
      <c r="J48" s="229"/>
      <c r="K48" s="229"/>
      <c r="L48" s="229"/>
      <c r="M48" s="229"/>
      <c r="N48" s="229"/>
      <c r="O48" s="229"/>
      <c r="P48" s="229"/>
      <c r="Q48" s="229"/>
      <c r="R48" s="229"/>
      <c r="S48" s="229"/>
      <c r="T48" s="229"/>
      <c r="U48" s="229"/>
      <c r="V48" s="229"/>
      <c r="W48" s="229"/>
      <c r="X48" s="229"/>
      <c r="Y48" s="229"/>
      <c r="Z48" s="229"/>
      <c r="AA48" s="229" t="s">
        <v>76</v>
      </c>
      <c r="AB48" s="229"/>
      <c r="AC48" s="229"/>
      <c r="AD48" s="229"/>
      <c r="AE48" s="229"/>
      <c r="AF48" s="229"/>
      <c r="AG48" s="229"/>
      <c r="AH48" s="229"/>
      <c r="AI48" s="229"/>
      <c r="AJ48" s="229"/>
      <c r="AK48" s="229"/>
      <c r="AL48" s="229"/>
    </row>
    <row r="49" spans="1:39" s="138" customFormat="1" x14ac:dyDescent="0.2">
      <c r="A49" s="147" t="s">
        <v>119</v>
      </c>
      <c r="B49" s="224" t="s">
        <v>122</v>
      </c>
      <c r="C49" s="214"/>
      <c r="D49" s="133"/>
      <c r="E49" s="231"/>
      <c r="F49" s="231"/>
      <c r="G49" s="231"/>
      <c r="H49" s="231"/>
      <c r="I49" s="231"/>
      <c r="J49" s="231"/>
      <c r="K49" s="231"/>
      <c r="L49" s="231" t="s">
        <v>76</v>
      </c>
      <c r="M49" s="231"/>
      <c r="N49" s="231"/>
      <c r="O49" s="231"/>
      <c r="P49" s="231"/>
      <c r="Q49" s="231"/>
      <c r="R49" s="231"/>
      <c r="S49" s="231"/>
      <c r="T49" s="231"/>
      <c r="U49" s="231"/>
      <c r="V49" s="231"/>
      <c r="W49" s="231"/>
      <c r="X49" s="231"/>
      <c r="Y49" s="231"/>
      <c r="Z49" s="231"/>
      <c r="AA49" s="231"/>
      <c r="AB49" s="231"/>
      <c r="AC49" s="231"/>
      <c r="AD49" s="231"/>
      <c r="AE49" s="231"/>
      <c r="AF49" s="229"/>
      <c r="AG49" s="231"/>
      <c r="AH49" s="231"/>
      <c r="AI49" s="229"/>
      <c r="AJ49" s="229"/>
      <c r="AK49" s="229"/>
      <c r="AL49" s="229"/>
    </row>
    <row r="50" spans="1:39" s="149" customFormat="1" ht="38.5" x14ac:dyDescent="0.2">
      <c r="A50" s="147" t="s">
        <v>451</v>
      </c>
      <c r="B50" s="221" t="s">
        <v>385</v>
      </c>
      <c r="C50" s="177"/>
      <c r="D50" s="131"/>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8"/>
    </row>
    <row r="51" spans="1:39" s="149" customFormat="1" x14ac:dyDescent="0.2">
      <c r="A51" s="147" t="s">
        <v>452</v>
      </c>
      <c r="B51" s="221" t="s">
        <v>386</v>
      </c>
      <c r="C51" s="177"/>
      <c r="D51" s="131"/>
      <c r="E51" s="229"/>
      <c r="F51" s="229"/>
      <c r="G51" s="229"/>
      <c r="H51" s="229"/>
      <c r="I51" s="229"/>
      <c r="J51" s="229"/>
      <c r="K51" s="229"/>
      <c r="L51" s="229"/>
      <c r="M51" s="229" t="s">
        <v>76</v>
      </c>
      <c r="N51" s="229"/>
      <c r="O51" s="229"/>
      <c r="P51" s="229"/>
      <c r="Q51" s="229"/>
      <c r="R51" s="229"/>
      <c r="S51" s="229"/>
      <c r="T51" s="229"/>
      <c r="U51" s="229" t="s">
        <v>76</v>
      </c>
      <c r="V51" s="229"/>
      <c r="W51" s="229"/>
      <c r="X51" s="229"/>
      <c r="Y51" s="229"/>
      <c r="Z51" s="229"/>
      <c r="AA51" s="229"/>
      <c r="AB51" s="229"/>
      <c r="AC51" s="229"/>
      <c r="AD51" s="229"/>
      <c r="AE51" s="229"/>
      <c r="AF51" s="229"/>
      <c r="AG51" s="229"/>
      <c r="AH51" s="229"/>
      <c r="AI51" s="229" t="s">
        <v>76</v>
      </c>
      <c r="AJ51" s="229"/>
      <c r="AK51" s="229"/>
      <c r="AL51" s="229"/>
      <c r="AM51" s="228"/>
    </row>
    <row r="52" spans="1:39" s="149" customFormat="1" ht="38.5" x14ac:dyDescent="0.2">
      <c r="A52" s="147" t="s">
        <v>123</v>
      </c>
      <c r="B52" s="221" t="s">
        <v>125</v>
      </c>
      <c r="C52" s="177"/>
      <c r="D52" s="131"/>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t="s">
        <v>76</v>
      </c>
      <c r="AC52" s="229"/>
      <c r="AD52" s="229"/>
      <c r="AE52" s="229"/>
      <c r="AF52" s="229"/>
      <c r="AG52" s="229"/>
      <c r="AH52" s="229"/>
      <c r="AI52" s="229"/>
      <c r="AJ52" s="229"/>
      <c r="AK52" s="229"/>
      <c r="AL52" s="229"/>
      <c r="AM52" s="228"/>
    </row>
    <row r="53" spans="1:39" s="138" customFormat="1" x14ac:dyDescent="0.2">
      <c r="B53" s="225"/>
      <c r="C53" s="207"/>
      <c r="D53" s="130"/>
    </row>
    <row r="54" spans="1:39" s="150" customFormat="1" x14ac:dyDescent="0.2">
      <c r="A54" s="150" t="s">
        <v>126</v>
      </c>
      <c r="B54" s="215" t="s">
        <v>408</v>
      </c>
      <c r="C54" s="215"/>
      <c r="D54" s="134"/>
    </row>
    <row r="55" spans="1:39" s="150" customFormat="1" ht="45.1" customHeight="1" x14ac:dyDescent="0.2">
      <c r="B55" s="215" t="s">
        <v>681</v>
      </c>
      <c r="C55" s="215"/>
      <c r="D55" s="134"/>
      <c r="E55" s="151" t="e">
        <f xml:space="preserve"> IF(#REF!=0,"-",#REF!)</f>
        <v>#REF!</v>
      </c>
      <c r="F55" s="151" t="e">
        <f xml:space="preserve"> IF(#REF!=0,"-",#REF!)</f>
        <v>#REF!</v>
      </c>
      <c r="G55" s="151" t="e">
        <f xml:space="preserve"> IF(#REF!=0,"-",#REF!)</f>
        <v>#REF!</v>
      </c>
      <c r="H55" s="151" t="e">
        <f xml:space="preserve"> IF(#REF!=0,"-",#REF!)</f>
        <v>#REF!</v>
      </c>
      <c r="I55" s="151" t="e">
        <f xml:space="preserve"> IF(#REF!=0,"-",#REF!)</f>
        <v>#REF!</v>
      </c>
      <c r="J55" s="151" t="e">
        <f xml:space="preserve"> IF(#REF!=0,"-",#REF!)</f>
        <v>#REF!</v>
      </c>
      <c r="K55" s="151" t="e">
        <f xml:space="preserve"> IF(#REF!=0,"-",#REF!)</f>
        <v>#REF!</v>
      </c>
      <c r="L55" s="151" t="e">
        <f xml:space="preserve"> IF(#REF!=0,"-",#REF!)</f>
        <v>#REF!</v>
      </c>
      <c r="M55" s="151" t="e">
        <f xml:space="preserve"> IF(#REF!=0,"-",#REF!)</f>
        <v>#REF!</v>
      </c>
      <c r="N55" s="151" t="e">
        <f xml:space="preserve"> IF(#REF!=0,"-",#REF!)</f>
        <v>#REF!</v>
      </c>
      <c r="O55" s="151" t="e">
        <f xml:space="preserve"> IF(#REF!=0,"-",#REF!)</f>
        <v>#REF!</v>
      </c>
      <c r="P55" s="151" t="e">
        <f xml:space="preserve"> IF(#REF!=0,"-",#REF!)</f>
        <v>#REF!</v>
      </c>
      <c r="Q55" s="151" t="e">
        <f xml:space="preserve"> IF(#REF!=0,"-",#REF!)</f>
        <v>#REF!</v>
      </c>
      <c r="R55" s="151" t="e">
        <f xml:space="preserve"> IF(#REF!=0,"-",#REF!)</f>
        <v>#REF!</v>
      </c>
      <c r="S55" s="151" t="e">
        <f xml:space="preserve"> IF(#REF!=0,"-",#REF!)</f>
        <v>#REF!</v>
      </c>
      <c r="T55" s="151" t="e">
        <f xml:space="preserve"> IF(#REF!=0,"-",#REF!)</f>
        <v>#REF!</v>
      </c>
      <c r="U55" s="151" t="e">
        <f xml:space="preserve"> IF(#REF!=0,"-",#REF!)</f>
        <v>#REF!</v>
      </c>
      <c r="V55" s="151" t="e">
        <f xml:space="preserve"> IF(#REF!=0,"-",#REF!)</f>
        <v>#REF!</v>
      </c>
      <c r="W55" s="151" t="e">
        <f xml:space="preserve"> IF(#REF!=0,"-",#REF!)</f>
        <v>#REF!</v>
      </c>
      <c r="X55" s="151" t="e">
        <f xml:space="preserve"> IF(#REF!=0,"-",#REF!)</f>
        <v>#REF!</v>
      </c>
      <c r="Y55" s="151" t="e">
        <f xml:space="preserve"> IF(#REF!=0,"-",#REF!)</f>
        <v>#REF!</v>
      </c>
      <c r="Z55" s="151" t="e">
        <f xml:space="preserve"> IF(#REF!=0,"-",#REF!)</f>
        <v>#REF!</v>
      </c>
      <c r="AA55" s="151" t="e">
        <f xml:space="preserve"> IF(#REF!=0,"-",#REF!)</f>
        <v>#REF!</v>
      </c>
      <c r="AB55" s="151" t="e">
        <f xml:space="preserve"> IF(#REF!=0,"-",#REF!)</f>
        <v>#REF!</v>
      </c>
      <c r="AC55" s="151" t="e">
        <f xml:space="preserve"> IF(#REF!=0,"-",#REF!)</f>
        <v>#REF!</v>
      </c>
      <c r="AD55" s="151" t="e">
        <f xml:space="preserve"> IF(#REF!=0,"-",#REF!)</f>
        <v>#REF!</v>
      </c>
      <c r="AE55" s="151" t="e">
        <f xml:space="preserve"> IF(#REF!=0,"-",#REF!)</f>
        <v>#REF!</v>
      </c>
      <c r="AF55" s="151" t="e">
        <f xml:space="preserve"> IF(#REF!=0,"-",#REF!)</f>
        <v>#REF!</v>
      </c>
      <c r="AG55" s="151" t="e">
        <f xml:space="preserve"> IF(#REF!=0,"-",#REF!)</f>
        <v>#REF!</v>
      </c>
      <c r="AH55" s="151" t="e">
        <f xml:space="preserve"> IF(#REF!=0,"-",#REF!)</f>
        <v>#REF!</v>
      </c>
      <c r="AI55" s="151" t="e">
        <f xml:space="preserve"> IF(#REF!=0,"-",#REF!)</f>
        <v>#REF!</v>
      </c>
      <c r="AJ55" s="151" t="e">
        <f xml:space="preserve"> IF(#REF!=0,"-",#REF!)</f>
        <v>#REF!</v>
      </c>
      <c r="AK55" s="151" t="e">
        <f xml:space="preserve"> IF(#REF!=0,"-",#REF!)</f>
        <v>#REF!</v>
      </c>
      <c r="AL55" s="151" t="e">
        <f xml:space="preserve"> IF(#REF!=0,"-",#REF!)</f>
        <v>#REF!</v>
      </c>
    </row>
    <row r="56" spans="1:39" s="150" customFormat="1" ht="39.75" customHeight="1" x14ac:dyDescent="0.2">
      <c r="B56" s="215" t="s">
        <v>679</v>
      </c>
      <c r="C56" s="215"/>
      <c r="D56" s="134"/>
      <c r="E56" s="151" t="e">
        <f xml:space="preserve"> IF(#REF!=0,"-",#REF!)</f>
        <v>#REF!</v>
      </c>
      <c r="F56" s="151" t="e">
        <f xml:space="preserve"> IF(#REF!=0,"-",#REF!)</f>
        <v>#REF!</v>
      </c>
      <c r="G56" s="151" t="e">
        <f xml:space="preserve"> IF(#REF!=0,"-",#REF!)</f>
        <v>#REF!</v>
      </c>
      <c r="H56" s="151" t="e">
        <f xml:space="preserve"> IF(#REF!=0,"-",#REF!)</f>
        <v>#REF!</v>
      </c>
      <c r="I56" s="151" t="e">
        <f xml:space="preserve"> IF(#REF!=0,"-",#REF!)</f>
        <v>#REF!</v>
      </c>
      <c r="J56" s="151" t="e">
        <f xml:space="preserve"> IF(#REF!=0,"-",#REF!)</f>
        <v>#REF!</v>
      </c>
      <c r="K56" s="151" t="e">
        <f xml:space="preserve"> IF(#REF!=0,"-",#REF!)</f>
        <v>#REF!</v>
      </c>
      <c r="L56" s="151" t="e">
        <f xml:space="preserve"> IF(#REF!=0,"-",#REF!)</f>
        <v>#REF!</v>
      </c>
      <c r="M56" s="151" t="e">
        <f xml:space="preserve"> IF(#REF!=0,"-",#REF!)</f>
        <v>#REF!</v>
      </c>
      <c r="N56" s="151" t="e">
        <f xml:space="preserve"> IF(#REF!=0,"-",#REF!)</f>
        <v>#REF!</v>
      </c>
      <c r="O56" s="151" t="e">
        <f xml:space="preserve"> IF(#REF!=0,"-",#REF!)</f>
        <v>#REF!</v>
      </c>
      <c r="P56" s="151" t="e">
        <f xml:space="preserve"> IF(#REF!=0,"-",#REF!)</f>
        <v>#REF!</v>
      </c>
      <c r="Q56" s="151" t="e">
        <f xml:space="preserve"> IF(#REF!=0,"-",#REF!)</f>
        <v>#REF!</v>
      </c>
      <c r="R56" s="151" t="e">
        <f xml:space="preserve"> IF(#REF!=0,"-",#REF!)</f>
        <v>#REF!</v>
      </c>
      <c r="S56" s="151" t="e">
        <f xml:space="preserve"> IF(#REF!=0,"-",#REF!)</f>
        <v>#REF!</v>
      </c>
      <c r="T56" s="151" t="e">
        <f xml:space="preserve"> IF(#REF!=0,"-",#REF!)</f>
        <v>#REF!</v>
      </c>
      <c r="U56" s="151" t="e">
        <f xml:space="preserve"> IF(#REF!=0,"-",#REF!)</f>
        <v>#REF!</v>
      </c>
      <c r="V56" s="151" t="e">
        <f xml:space="preserve"> IF(#REF!=0,"-",#REF!)</f>
        <v>#REF!</v>
      </c>
      <c r="W56" s="151" t="e">
        <f xml:space="preserve"> IF(#REF!=0,"-",#REF!)</f>
        <v>#REF!</v>
      </c>
      <c r="X56" s="151" t="e">
        <f xml:space="preserve"> IF(#REF!=0,"-",#REF!)</f>
        <v>#REF!</v>
      </c>
      <c r="Y56" s="151" t="e">
        <f xml:space="preserve"> IF(#REF!=0,"-",#REF!)</f>
        <v>#REF!</v>
      </c>
      <c r="Z56" s="151" t="e">
        <f xml:space="preserve"> IF(#REF!=0,"-",#REF!)</f>
        <v>#REF!</v>
      </c>
      <c r="AA56" s="151" t="e">
        <f xml:space="preserve"> IF(#REF!=0,"-",#REF!)</f>
        <v>#REF!</v>
      </c>
      <c r="AB56" s="151" t="e">
        <f xml:space="preserve"> IF(#REF!=0,"-",#REF!)</f>
        <v>#REF!</v>
      </c>
      <c r="AC56" s="151" t="e">
        <f xml:space="preserve"> IF(#REF!=0,"-",#REF!)</f>
        <v>#REF!</v>
      </c>
      <c r="AD56" s="151" t="e">
        <f xml:space="preserve"> IF(#REF!=0,"-",#REF!)</f>
        <v>#REF!</v>
      </c>
      <c r="AE56" s="151" t="e">
        <f xml:space="preserve"> IF(#REF!=0,"-",#REF!)</f>
        <v>#REF!</v>
      </c>
      <c r="AF56" s="151" t="e">
        <f xml:space="preserve"> IF(#REF!=0,"-",#REF!)</f>
        <v>#REF!</v>
      </c>
      <c r="AG56" s="151" t="e">
        <f xml:space="preserve"> IF(#REF!=0,"-",#REF!)</f>
        <v>#REF!</v>
      </c>
      <c r="AH56" s="151" t="e">
        <f xml:space="preserve"> IF(#REF!=0,"-",#REF!)</f>
        <v>#REF!</v>
      </c>
      <c r="AI56" s="151" t="e">
        <f xml:space="preserve"> IF(#REF!=0,"-",#REF!)</f>
        <v>#REF!</v>
      </c>
      <c r="AJ56" s="151" t="e">
        <f xml:space="preserve"> IF(#REF!=0,"-",#REF!)</f>
        <v>#REF!</v>
      </c>
      <c r="AK56" s="151" t="e">
        <f xml:space="preserve"> IF(#REF!=0,"-",#REF!)</f>
        <v>#REF!</v>
      </c>
      <c r="AL56" s="151" t="e">
        <f xml:space="preserve"> IF(#REF!=0,"-",#REF!)</f>
        <v>#REF!</v>
      </c>
    </row>
    <row r="57" spans="1:39" s="150" customFormat="1" ht="24.8" customHeight="1" x14ac:dyDescent="0.2">
      <c r="B57" s="215" t="s">
        <v>680</v>
      </c>
      <c r="C57" s="215"/>
      <c r="D57" s="134"/>
      <c r="E57" s="151" t="e">
        <f xml:space="preserve"> IF(#REF!=0,"-",#REF!)</f>
        <v>#REF!</v>
      </c>
      <c r="F57" s="151" t="e">
        <f xml:space="preserve"> IF(#REF!=0,"-",#REF!)</f>
        <v>#REF!</v>
      </c>
      <c r="G57" s="151" t="e">
        <f xml:space="preserve"> IF(#REF!=0,"-",#REF!)</f>
        <v>#REF!</v>
      </c>
      <c r="H57" s="203" t="e">
        <f xml:space="preserve"> IF(#REF!=0,"-",#REF!)</f>
        <v>#REF!</v>
      </c>
      <c r="I57" s="151" t="e">
        <f xml:space="preserve"> IF(#REF!=0,"-",#REF!)</f>
        <v>#REF!</v>
      </c>
      <c r="J57" s="151" t="e">
        <f xml:space="preserve"> IF(#REF!=0,"-",#REF!)</f>
        <v>#REF!</v>
      </c>
      <c r="K57" s="151" t="e">
        <f xml:space="preserve"> IF(#REF!=0,"-",#REF!)</f>
        <v>#REF!</v>
      </c>
      <c r="L57" s="151" t="e">
        <f xml:space="preserve"> IF(#REF!=0,"-",#REF!)</f>
        <v>#REF!</v>
      </c>
      <c r="M57" s="151" t="e">
        <f xml:space="preserve"> IF(#REF!=0,"-",#REF!)</f>
        <v>#REF!</v>
      </c>
      <c r="N57" s="151" t="e">
        <f xml:space="preserve"> IF(#REF!=0,"-",#REF!)</f>
        <v>#REF!</v>
      </c>
      <c r="O57" s="151" t="e">
        <f xml:space="preserve"> IF(#REF!=0,"-",#REF!)</f>
        <v>#REF!</v>
      </c>
      <c r="P57" s="151" t="e">
        <f xml:space="preserve"> IF(#REF!=0,"-",#REF!)</f>
        <v>#REF!</v>
      </c>
      <c r="Q57" s="151" t="e">
        <f xml:space="preserve"> IF(#REF!=0,"-",#REF!)</f>
        <v>#REF!</v>
      </c>
      <c r="R57" s="151" t="e">
        <f xml:space="preserve"> IF(#REF!=0,"-",#REF!)</f>
        <v>#REF!</v>
      </c>
      <c r="S57" s="151" t="e">
        <f xml:space="preserve"> IF(#REF!=0,"-",#REF!)</f>
        <v>#REF!</v>
      </c>
      <c r="T57" s="151" t="e">
        <f xml:space="preserve"> IF(#REF!=0,"-",#REF!)</f>
        <v>#REF!</v>
      </c>
      <c r="U57" s="151" t="e">
        <f xml:space="preserve"> IF(#REF!=0,"-",#REF!)</f>
        <v>#REF!</v>
      </c>
      <c r="V57" s="151" t="e">
        <f xml:space="preserve"> IF(#REF!=0,"-",#REF!)</f>
        <v>#REF!</v>
      </c>
      <c r="W57" s="151" t="e">
        <f xml:space="preserve"> IF(#REF!=0,"-",#REF!)</f>
        <v>#REF!</v>
      </c>
      <c r="X57" s="151" t="e">
        <f xml:space="preserve"> IF(#REF!=0,"-",#REF!)</f>
        <v>#REF!</v>
      </c>
      <c r="Y57" s="151" t="e">
        <f xml:space="preserve"> IF(#REF!=0,"-",#REF!)</f>
        <v>#REF!</v>
      </c>
      <c r="Z57" s="151" t="e">
        <f xml:space="preserve"> IF(#REF!=0,"-",#REF!)</f>
        <v>#REF!</v>
      </c>
      <c r="AA57" s="151" t="e">
        <f xml:space="preserve"> IF(#REF!=0,"-",#REF!)</f>
        <v>#REF!</v>
      </c>
      <c r="AB57" s="151" t="e">
        <f xml:space="preserve"> IF(#REF!=0,"-",#REF!)</f>
        <v>#REF!</v>
      </c>
      <c r="AC57" s="151" t="e">
        <f xml:space="preserve"> IF(#REF!=0,"-",#REF!)</f>
        <v>#REF!</v>
      </c>
      <c r="AD57" s="151" t="e">
        <f xml:space="preserve"> IF(#REF!=0,"-",#REF!)</f>
        <v>#REF!</v>
      </c>
      <c r="AE57" s="151" t="e">
        <f xml:space="preserve"> IF(#REF!=0,"-",#REF!)</f>
        <v>#REF!</v>
      </c>
      <c r="AF57" s="151" t="e">
        <f xml:space="preserve"> IF(#REF!=0,"-",#REF!)</f>
        <v>#REF!</v>
      </c>
      <c r="AG57" s="151" t="e">
        <f xml:space="preserve"> IF(#REF!=0,"-",#REF!)</f>
        <v>#REF!</v>
      </c>
      <c r="AH57" s="151" t="e">
        <f xml:space="preserve"> IF(#REF!=0,"-",#REF!)</f>
        <v>#REF!</v>
      </c>
      <c r="AI57" s="151" t="e">
        <f xml:space="preserve"> IF(#REF!=0,"-",#REF!)</f>
        <v>#REF!</v>
      </c>
      <c r="AJ57" s="151" t="e">
        <f xml:space="preserve"> IF(#REF!=0,"-",#REF!)</f>
        <v>#REF!</v>
      </c>
      <c r="AK57" s="151" t="e">
        <f xml:space="preserve"> IF(#REF!=0,"-",#REF!)</f>
        <v>#REF!</v>
      </c>
      <c r="AL57" s="151" t="e">
        <f xml:space="preserve"> IF(#REF!=0,"-",#REF!)</f>
        <v>#REF!</v>
      </c>
    </row>
    <row r="58" spans="1:39" s="150" customFormat="1" ht="15" customHeight="1" x14ac:dyDescent="0.2">
      <c r="B58" s="215" t="s">
        <v>384</v>
      </c>
      <c r="C58" s="215"/>
      <c r="D58" s="134"/>
      <c r="E58" s="151" t="e">
        <f xml:space="preserve"> IF(#REF!=0,"-",#REF!)</f>
        <v>#REF!</v>
      </c>
      <c r="F58" s="151" t="e">
        <f xml:space="preserve"> IF(#REF!=0,"-",#REF!)</f>
        <v>#REF!</v>
      </c>
      <c r="G58" s="151" t="e">
        <f xml:space="preserve"> IF(#REF!=0,"-",#REF!)</f>
        <v>#REF!</v>
      </c>
      <c r="H58" s="151" t="e">
        <f xml:space="preserve"> IF(#REF!=0,"-",#REF!)</f>
        <v>#REF!</v>
      </c>
      <c r="I58" s="151" t="e">
        <f xml:space="preserve"> IF(#REF!=0,"-",#REF!)</f>
        <v>#REF!</v>
      </c>
      <c r="J58" s="151" t="e">
        <f xml:space="preserve"> IF(#REF!=0,"-",#REF!)</f>
        <v>#REF!</v>
      </c>
      <c r="K58" s="151" t="e">
        <f xml:space="preserve"> IF(#REF!=0,"-",#REF!)</f>
        <v>#REF!</v>
      </c>
      <c r="L58" s="151" t="e">
        <f xml:space="preserve"> IF(#REF!=0,"-",#REF!)</f>
        <v>#REF!</v>
      </c>
      <c r="M58" s="151" t="e">
        <f xml:space="preserve"> IF(#REF!=0,"-",#REF!)</f>
        <v>#REF!</v>
      </c>
      <c r="N58" s="151" t="e">
        <f xml:space="preserve"> IF(#REF!=0,"-",#REF!)</f>
        <v>#REF!</v>
      </c>
      <c r="O58" s="151" t="e">
        <f xml:space="preserve"> IF(#REF!=0,"-",#REF!)</f>
        <v>#REF!</v>
      </c>
      <c r="P58" s="151" t="e">
        <f xml:space="preserve"> IF(#REF!=0,"-",#REF!)</f>
        <v>#REF!</v>
      </c>
      <c r="Q58" s="151" t="e">
        <f xml:space="preserve"> IF(#REF!=0,"-",#REF!)</f>
        <v>#REF!</v>
      </c>
      <c r="R58" s="151" t="e">
        <f xml:space="preserve"> IF(#REF!=0,"-",#REF!)</f>
        <v>#REF!</v>
      </c>
      <c r="S58" s="151" t="e">
        <f xml:space="preserve"> IF(#REF!=0,"-",#REF!)</f>
        <v>#REF!</v>
      </c>
      <c r="T58" s="151" t="e">
        <f xml:space="preserve"> IF(#REF!=0,"-",#REF!)</f>
        <v>#REF!</v>
      </c>
      <c r="U58" s="151" t="e">
        <f xml:space="preserve"> IF(#REF!=0,"-",#REF!)</f>
        <v>#REF!</v>
      </c>
      <c r="V58" s="151" t="e">
        <f xml:space="preserve"> IF(#REF!=0,"-",#REF!)</f>
        <v>#REF!</v>
      </c>
      <c r="W58" s="151" t="e">
        <f xml:space="preserve"> IF(#REF!=0,"-",#REF!)</f>
        <v>#REF!</v>
      </c>
      <c r="X58" s="151" t="e">
        <f xml:space="preserve"> IF(#REF!=0,"-",#REF!)</f>
        <v>#REF!</v>
      </c>
      <c r="Y58" s="151" t="e">
        <f xml:space="preserve"> IF(#REF!=0,"-",#REF!)</f>
        <v>#REF!</v>
      </c>
      <c r="Z58" s="151" t="e">
        <f xml:space="preserve"> IF(#REF!=0,"-",#REF!)</f>
        <v>#REF!</v>
      </c>
      <c r="AA58" s="151" t="e">
        <f xml:space="preserve"> IF(#REF!=0,"-",#REF!)</f>
        <v>#REF!</v>
      </c>
      <c r="AB58" s="151" t="e">
        <f xml:space="preserve"> IF(#REF!=0,"-",#REF!)</f>
        <v>#REF!</v>
      </c>
      <c r="AC58" s="151" t="e">
        <f xml:space="preserve"> IF(#REF!=0,"-",#REF!)</f>
        <v>#REF!</v>
      </c>
      <c r="AD58" s="151" t="e">
        <f xml:space="preserve"> IF(#REF!=0,"-",#REF!)</f>
        <v>#REF!</v>
      </c>
      <c r="AE58" s="151" t="e">
        <f xml:space="preserve"> IF(#REF!=0,"-",#REF!)</f>
        <v>#REF!</v>
      </c>
      <c r="AF58" s="151" t="e">
        <f xml:space="preserve"> IF(#REF!=0,"-",#REF!)</f>
        <v>#REF!</v>
      </c>
      <c r="AG58" s="151" t="e">
        <f xml:space="preserve"> IF(#REF!=0,"-",#REF!)</f>
        <v>#REF!</v>
      </c>
      <c r="AH58" s="151" t="e">
        <f xml:space="preserve"> IF(#REF!=0,"-",#REF!)</f>
        <v>#REF!</v>
      </c>
      <c r="AI58" s="151" t="e">
        <f xml:space="preserve"> IF(#REF!=0,"-",#REF!)</f>
        <v>#REF!</v>
      </c>
      <c r="AJ58" s="151" t="e">
        <f xml:space="preserve"> IF(#REF!=0,"-",#REF!)</f>
        <v>#REF!</v>
      </c>
      <c r="AK58" s="151" t="e">
        <f xml:space="preserve"> IF(#REF!=0,"-",#REF!)</f>
        <v>#REF!</v>
      </c>
      <c r="AL58" s="151" t="e">
        <f xml:space="preserve"> IF(#REF!=0,"-",#REF!)</f>
        <v>#REF!</v>
      </c>
    </row>
    <row r="59" spans="1:39" s="138" customFormat="1" x14ac:dyDescent="0.2">
      <c r="B59" s="225"/>
      <c r="C59" s="207"/>
      <c r="D59" s="130"/>
    </row>
    <row r="60" spans="1:39" s="152" customFormat="1" x14ac:dyDescent="0.2">
      <c r="A60" s="152" t="s">
        <v>150</v>
      </c>
      <c r="B60" s="226"/>
      <c r="C60" s="216"/>
      <c r="D60" s="135"/>
      <c r="E60" s="152" t="e">
        <f>#REF!</f>
        <v>#REF!</v>
      </c>
      <c r="F60" s="152" t="e">
        <f>#REF!</f>
        <v>#REF!</v>
      </c>
      <c r="G60" s="152" t="e">
        <f>#REF!</f>
        <v>#REF!</v>
      </c>
      <c r="H60" s="152" t="e">
        <f>#REF!</f>
        <v>#REF!</v>
      </c>
      <c r="I60" s="152" t="e">
        <f>#REF!</f>
        <v>#REF!</v>
      </c>
      <c r="J60" s="152" t="e">
        <f>#REF!</f>
        <v>#REF!</v>
      </c>
      <c r="K60" s="152" t="e">
        <f>#REF!</f>
        <v>#REF!</v>
      </c>
      <c r="L60" s="152" t="e">
        <f>#REF!</f>
        <v>#REF!</v>
      </c>
      <c r="M60" s="152" t="e">
        <f>#REF!</f>
        <v>#REF!</v>
      </c>
      <c r="N60" s="152" t="e">
        <f>#REF!</f>
        <v>#REF!</v>
      </c>
      <c r="O60" s="152" t="e">
        <f>#REF!</f>
        <v>#REF!</v>
      </c>
      <c r="P60" s="152" t="e">
        <f>#REF!</f>
        <v>#REF!</v>
      </c>
      <c r="Q60" s="152" t="e">
        <f>#REF!</f>
        <v>#REF!</v>
      </c>
      <c r="R60" s="152" t="e">
        <f>#REF!</f>
        <v>#REF!</v>
      </c>
      <c r="S60" s="152" t="e">
        <f>#REF!</f>
        <v>#REF!</v>
      </c>
      <c r="T60" s="152" t="e">
        <f>#REF!</f>
        <v>#REF!</v>
      </c>
      <c r="U60" s="152" t="e">
        <f>#REF!</f>
        <v>#REF!</v>
      </c>
      <c r="V60" s="152" t="e">
        <f>#REF!</f>
        <v>#REF!</v>
      </c>
      <c r="W60" s="152" t="e">
        <f>#REF!</f>
        <v>#REF!</v>
      </c>
      <c r="X60" s="152" t="e">
        <f>#REF!</f>
        <v>#REF!</v>
      </c>
      <c r="Y60" s="152" t="e">
        <f>#REF!</f>
        <v>#REF!</v>
      </c>
      <c r="Z60" s="152" t="e">
        <f>#REF!</f>
        <v>#REF!</v>
      </c>
      <c r="AA60" s="152" t="e">
        <f>#REF!</f>
        <v>#REF!</v>
      </c>
      <c r="AB60" s="152" t="e">
        <f>#REF!</f>
        <v>#REF!</v>
      </c>
      <c r="AC60" s="152" t="e">
        <f>#REF!</f>
        <v>#REF!</v>
      </c>
      <c r="AD60" s="152" t="e">
        <f>#REF!</f>
        <v>#REF!</v>
      </c>
      <c r="AE60" s="152" t="e">
        <f>#REF!</f>
        <v>#REF!</v>
      </c>
      <c r="AF60" s="152" t="e">
        <f>#REF!</f>
        <v>#REF!</v>
      </c>
      <c r="AG60" s="152" t="e">
        <f>#REF!</f>
        <v>#REF!</v>
      </c>
      <c r="AH60" s="152" t="e">
        <f>#REF!</f>
        <v>#REF!</v>
      </c>
      <c r="AI60" s="152" t="e">
        <f>#REF!</f>
        <v>#REF!</v>
      </c>
      <c r="AJ60" s="152" t="e">
        <f>#REF!</f>
        <v>#REF!</v>
      </c>
      <c r="AK60" s="152" t="e">
        <f>#REF!</f>
        <v>#REF!</v>
      </c>
      <c r="AL60" s="152" t="e">
        <f>#REF!</f>
        <v>#REF!</v>
      </c>
    </row>
    <row r="61" spans="1:39" s="153" customFormat="1" ht="166.85" x14ac:dyDescent="0.2">
      <c r="B61" s="227"/>
      <c r="C61" s="217"/>
      <c r="D61" s="136"/>
      <c r="E61" s="152" t="s">
        <v>158</v>
      </c>
      <c r="F61" s="152" t="s">
        <v>159</v>
      </c>
      <c r="G61" s="152" t="s">
        <v>160</v>
      </c>
      <c r="H61" s="152" t="s">
        <v>161</v>
      </c>
      <c r="I61" s="152" t="s">
        <v>162</v>
      </c>
      <c r="J61" s="152" t="s">
        <v>163</v>
      </c>
      <c r="K61" s="152" t="s">
        <v>164</v>
      </c>
      <c r="L61" s="152" t="s">
        <v>160</v>
      </c>
      <c r="M61" s="152" t="s">
        <v>160</v>
      </c>
      <c r="N61" s="152" t="s">
        <v>165</v>
      </c>
      <c r="O61" s="152" t="s">
        <v>164</v>
      </c>
      <c r="P61" s="152" t="s">
        <v>160</v>
      </c>
      <c r="Q61" s="152" t="s">
        <v>160</v>
      </c>
      <c r="R61" s="152" t="s">
        <v>160</v>
      </c>
      <c r="S61" s="152" t="s">
        <v>160</v>
      </c>
      <c r="T61" s="152" t="s">
        <v>160</v>
      </c>
      <c r="U61" s="152"/>
      <c r="V61" s="152" t="s">
        <v>167</v>
      </c>
      <c r="W61" s="152" t="s">
        <v>168</v>
      </c>
      <c r="X61" s="152" t="s">
        <v>169</v>
      </c>
      <c r="Y61" s="152" t="s">
        <v>170</v>
      </c>
      <c r="Z61" s="152" t="s">
        <v>171</v>
      </c>
      <c r="AA61" s="152" t="s">
        <v>172</v>
      </c>
      <c r="AB61" s="152"/>
      <c r="AC61" s="152"/>
      <c r="AD61" s="152"/>
      <c r="AE61" s="152"/>
      <c r="AF61" s="152"/>
      <c r="AH61" s="152"/>
      <c r="AI61" s="152" t="s">
        <v>166</v>
      </c>
      <c r="AJ61" s="152"/>
      <c r="AK61" s="152"/>
      <c r="AL61" s="152"/>
    </row>
    <row r="62" spans="1:39" s="138" customFormat="1" ht="409.6" x14ac:dyDescent="0.2">
      <c r="A62" s="153"/>
      <c r="B62" s="227"/>
      <c r="C62" s="217"/>
      <c r="D62" s="136"/>
      <c r="E62" s="152" t="s">
        <v>173</v>
      </c>
      <c r="F62" s="152" t="s">
        <v>174</v>
      </c>
      <c r="G62" s="152" t="s">
        <v>175</v>
      </c>
      <c r="H62" s="152" t="s">
        <v>176</v>
      </c>
      <c r="I62" s="152" t="s">
        <v>177</v>
      </c>
      <c r="J62" s="152" t="s">
        <v>178</v>
      </c>
      <c r="K62" s="152" t="s">
        <v>179</v>
      </c>
      <c r="L62" s="152" t="s">
        <v>180</v>
      </c>
      <c r="M62" s="152" t="s">
        <v>181</v>
      </c>
      <c r="N62" s="152" t="s">
        <v>182</v>
      </c>
      <c r="O62" s="152" t="s">
        <v>183</v>
      </c>
      <c r="P62" s="152" t="s">
        <v>184</v>
      </c>
      <c r="Q62" s="152" t="s">
        <v>185</v>
      </c>
      <c r="R62" s="152" t="s">
        <v>185</v>
      </c>
      <c r="S62" s="152" t="s">
        <v>186</v>
      </c>
      <c r="T62" s="152" t="s">
        <v>187</v>
      </c>
      <c r="U62" s="152"/>
      <c r="V62" s="152" t="s">
        <v>189</v>
      </c>
      <c r="W62" s="152" t="s">
        <v>190</v>
      </c>
      <c r="X62" s="152" t="s">
        <v>191</v>
      </c>
      <c r="Y62" s="152" t="s">
        <v>192</v>
      </c>
      <c r="Z62" s="152" t="s">
        <v>193</v>
      </c>
      <c r="AA62" s="152" t="s">
        <v>194</v>
      </c>
      <c r="AB62" s="152"/>
      <c r="AC62" s="152"/>
      <c r="AD62" s="152"/>
      <c r="AE62" s="152"/>
      <c r="AF62" s="152"/>
      <c r="AG62" s="152"/>
      <c r="AH62" s="152"/>
      <c r="AI62" s="152" t="s">
        <v>188</v>
      </c>
      <c r="AJ62" s="152"/>
      <c r="AK62" s="152"/>
      <c r="AL62" s="152"/>
    </row>
    <row r="63" spans="1:39" s="138" customFormat="1" x14ac:dyDescent="0.2">
      <c r="B63" s="225"/>
      <c r="C63" s="207"/>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H63" s="130"/>
      <c r="AI63" s="130"/>
    </row>
    <row r="64" spans="1:39" s="138" customFormat="1" x14ac:dyDescent="0.2">
      <c r="A64" s="284" t="s">
        <v>674</v>
      </c>
      <c r="B64" s="284"/>
      <c r="C64" s="207"/>
      <c r="D64" s="130"/>
    </row>
    <row r="65" spans="1:38" s="154" customFormat="1" ht="63.8" customHeight="1" x14ac:dyDescent="0.2">
      <c r="A65" s="155" t="s">
        <v>416</v>
      </c>
      <c r="B65" s="156" t="s">
        <v>18</v>
      </c>
      <c r="C65" s="156" t="s">
        <v>57</v>
      </c>
      <c r="E65" s="60" t="e">
        <f>#REF!</f>
        <v>#REF!</v>
      </c>
      <c r="F65" s="60" t="e">
        <f>#REF!</f>
        <v>#REF!</v>
      </c>
      <c r="G65" s="60" t="e">
        <f>#REF!</f>
        <v>#REF!</v>
      </c>
      <c r="H65" s="60" t="e">
        <f>IF(#REF!="x","x","")</f>
        <v>#REF!</v>
      </c>
      <c r="I65" s="60" t="e">
        <f>IF(#REF!="x","x","")</f>
        <v>#REF!</v>
      </c>
      <c r="J65" s="60" t="e">
        <f>IF(#REF!="x","x","")</f>
        <v>#REF!</v>
      </c>
      <c r="K65" s="60" t="e">
        <f>IF(#REF!="x","x","")</f>
        <v>#REF!</v>
      </c>
      <c r="L65" s="60" t="e">
        <f>IF(#REF!="x","x","")</f>
        <v>#REF!</v>
      </c>
      <c r="M65" s="60" t="e">
        <f>IF(#REF!="x","x","")</f>
        <v>#REF!</v>
      </c>
      <c r="N65" s="60" t="e">
        <f>IF(#REF!="x","x","")</f>
        <v>#REF!</v>
      </c>
      <c r="O65" s="60" t="e">
        <f>IF(#REF!="x","x","")</f>
        <v>#REF!</v>
      </c>
      <c r="P65" s="60" t="e">
        <f>IF(#REF!="x","x","")</f>
        <v>#REF!</v>
      </c>
      <c r="Q65" s="60" t="e">
        <f>IF(#REF!="x","x","")</f>
        <v>#REF!</v>
      </c>
      <c r="R65" s="60" t="e">
        <f>IF(#REF!="x","x","")</f>
        <v>#REF!</v>
      </c>
      <c r="S65" s="60" t="e">
        <f>IF(#REF!="x","x","")</f>
        <v>#REF!</v>
      </c>
      <c r="T65" s="60" t="e">
        <f>IF(#REF!="x","x","")</f>
        <v>#REF!</v>
      </c>
      <c r="U65" s="60" t="e">
        <f>IF(#REF!="x","x","")</f>
        <v>#REF!</v>
      </c>
      <c r="V65" s="60" t="e">
        <f>IF(#REF!="x","x","")</f>
        <v>#REF!</v>
      </c>
      <c r="W65" s="60" t="e">
        <f>IF(#REF!="x","x","")</f>
        <v>#REF!</v>
      </c>
      <c r="X65" s="60" t="e">
        <f>IF(#REF!="x","x","")</f>
        <v>#REF!</v>
      </c>
      <c r="Y65" s="60" t="e">
        <f>IF(#REF!="x","x","")</f>
        <v>#REF!</v>
      </c>
      <c r="Z65" s="60" t="e">
        <f>IF(#REF!="x","x","")</f>
        <v>#REF!</v>
      </c>
      <c r="AA65" s="60" t="e">
        <f>IF(#REF!="x","x","")</f>
        <v>#REF!</v>
      </c>
      <c r="AB65" s="60" t="e">
        <f>IF(#REF!="x","x","")</f>
        <v>#REF!</v>
      </c>
      <c r="AC65" s="60" t="e">
        <f>IF(#REF!="x","x","")</f>
        <v>#REF!</v>
      </c>
      <c r="AD65" s="60" t="e">
        <f>IF(#REF!="x","x","")</f>
        <v>#REF!</v>
      </c>
      <c r="AE65" s="60" t="e">
        <f>IF(#REF!="x","x","")</f>
        <v>#REF!</v>
      </c>
      <c r="AF65" s="60" t="e">
        <f>IF(#REF!="x","x","")</f>
        <v>#REF!</v>
      </c>
      <c r="AG65" s="60" t="e">
        <f>IF(#REF!="x","x","")</f>
        <v>#REF!</v>
      </c>
      <c r="AH65" s="60" t="e">
        <f>IF(#REF!="x","x","")</f>
        <v>#REF!</v>
      </c>
      <c r="AI65" s="60" t="e">
        <f>IF(#REF!="x","x","")</f>
        <v>#REF!</v>
      </c>
      <c r="AJ65" s="60" t="e">
        <f>IF(#REF!="x","x","")</f>
        <v>#REF!</v>
      </c>
      <c r="AK65" s="60" t="e">
        <f>IF(#REF!="x","x","")</f>
        <v>#REF!</v>
      </c>
      <c r="AL65" s="60" t="e">
        <f>IF(#REF!="x","x","")</f>
        <v>#REF!</v>
      </c>
    </row>
    <row r="66" spans="1:38" s="154" customFormat="1" ht="65.25" customHeight="1" x14ac:dyDescent="0.2">
      <c r="A66" s="155" t="s">
        <v>415</v>
      </c>
      <c r="B66" s="156" t="s">
        <v>20</v>
      </c>
      <c r="C66" s="156" t="s">
        <v>659</v>
      </c>
      <c r="E66" s="60" t="e">
        <f>#REF!</f>
        <v>#REF!</v>
      </c>
      <c r="F66" s="60" t="e">
        <f>#REF!</f>
        <v>#REF!</v>
      </c>
      <c r="G66" s="60" t="e">
        <f>#REF!</f>
        <v>#REF!</v>
      </c>
      <c r="H66" s="60" t="e">
        <f>IF(#REF!="x","x","")</f>
        <v>#REF!</v>
      </c>
      <c r="I66" s="60" t="e">
        <f>IF(#REF!="x","x","")</f>
        <v>#REF!</v>
      </c>
      <c r="J66" s="60" t="e">
        <f>IF(#REF!="x","x","")</f>
        <v>#REF!</v>
      </c>
      <c r="K66" s="60" t="e">
        <f>IF(#REF!="x","x","")</f>
        <v>#REF!</v>
      </c>
      <c r="L66" s="60" t="e">
        <f>IF(#REF!="x","x","")</f>
        <v>#REF!</v>
      </c>
      <c r="M66" s="60" t="e">
        <f>IF(#REF!="x","x","")</f>
        <v>#REF!</v>
      </c>
      <c r="N66" s="60" t="e">
        <f>IF(#REF!="x","x","")</f>
        <v>#REF!</v>
      </c>
      <c r="O66" s="60" t="e">
        <f>IF(#REF!="x","x","")</f>
        <v>#REF!</v>
      </c>
      <c r="P66" s="60" t="e">
        <f>IF(#REF!="x","x","")</f>
        <v>#REF!</v>
      </c>
      <c r="Q66" s="60" t="e">
        <f>IF(#REF!="x","x","")</f>
        <v>#REF!</v>
      </c>
      <c r="R66" s="60" t="e">
        <f>IF(#REF!="x","x","")</f>
        <v>#REF!</v>
      </c>
      <c r="S66" s="60" t="e">
        <f>IF(#REF!="x","x","")</f>
        <v>#REF!</v>
      </c>
      <c r="T66" s="60" t="e">
        <f>IF(#REF!="x","x","")</f>
        <v>#REF!</v>
      </c>
      <c r="U66" s="60" t="e">
        <f>IF(#REF!="x","x","")</f>
        <v>#REF!</v>
      </c>
      <c r="V66" s="60" t="e">
        <f>IF(#REF!="x","x","")</f>
        <v>#REF!</v>
      </c>
      <c r="W66" s="60" t="e">
        <f>IF(#REF!="x","x","")</f>
        <v>#REF!</v>
      </c>
      <c r="X66" s="60" t="e">
        <f>IF(#REF!="x","x","")</f>
        <v>#REF!</v>
      </c>
      <c r="Y66" s="60" t="e">
        <f>IF(#REF!="x","x","")</f>
        <v>#REF!</v>
      </c>
      <c r="Z66" s="60" t="e">
        <f>IF(#REF!="x","x","")</f>
        <v>#REF!</v>
      </c>
      <c r="AA66" s="60" t="e">
        <f>IF(#REF!="x","x","")</f>
        <v>#REF!</v>
      </c>
      <c r="AB66" s="60" t="e">
        <f>IF(#REF!="x","x","")</f>
        <v>#REF!</v>
      </c>
      <c r="AC66" s="60" t="e">
        <f>IF(#REF!="x","x","")</f>
        <v>#REF!</v>
      </c>
      <c r="AD66" s="60" t="e">
        <f>IF(#REF!="x","x","")</f>
        <v>#REF!</v>
      </c>
      <c r="AE66" s="60" t="e">
        <f>IF(#REF!="x","x","")</f>
        <v>#REF!</v>
      </c>
      <c r="AF66" s="60" t="e">
        <f>IF(#REF!="x","x","")</f>
        <v>#REF!</v>
      </c>
      <c r="AG66" s="60" t="e">
        <f>IF(#REF!="x","x","")</f>
        <v>#REF!</v>
      </c>
      <c r="AH66" s="60" t="e">
        <f>IF(#REF!="x","x","")</f>
        <v>#REF!</v>
      </c>
      <c r="AI66" s="60" t="e">
        <f>IF(#REF!="x","x","")</f>
        <v>#REF!</v>
      </c>
      <c r="AJ66" s="60" t="e">
        <f>IF(#REF!="x","x","")</f>
        <v>#REF!</v>
      </c>
      <c r="AK66" s="60" t="e">
        <f>IF(#REF!="x","x","")</f>
        <v>#REF!</v>
      </c>
      <c r="AL66" s="60" t="e">
        <f>IF(#REF!="x","x","")</f>
        <v>#REF!</v>
      </c>
    </row>
    <row r="67" spans="1:38" s="154" customFormat="1" ht="41.2" customHeight="1" x14ac:dyDescent="0.2">
      <c r="A67" s="155" t="s">
        <v>418</v>
      </c>
      <c r="B67" s="156" t="s">
        <v>24</v>
      </c>
      <c r="C67" s="156" t="s">
        <v>63</v>
      </c>
      <c r="E67" s="60" t="e">
        <f>#REF!</f>
        <v>#REF!</v>
      </c>
      <c r="F67" s="60" t="e">
        <f>#REF!</f>
        <v>#REF!</v>
      </c>
      <c r="G67" s="60" t="e">
        <f>#REF!</f>
        <v>#REF!</v>
      </c>
      <c r="H67" s="60" t="e">
        <f>IF(#REF!="x","x","")</f>
        <v>#REF!</v>
      </c>
      <c r="I67" s="60" t="e">
        <f>IF(#REF!="x","x","")</f>
        <v>#REF!</v>
      </c>
      <c r="J67" s="60" t="e">
        <f>IF(#REF!="x","x","")</f>
        <v>#REF!</v>
      </c>
      <c r="K67" s="60" t="e">
        <f>IF(#REF!="x","x","")</f>
        <v>#REF!</v>
      </c>
      <c r="L67" s="60" t="e">
        <f>IF(#REF!="x","x","")</f>
        <v>#REF!</v>
      </c>
      <c r="M67" s="60" t="e">
        <f>IF(#REF!="x","x","")</f>
        <v>#REF!</v>
      </c>
      <c r="N67" s="60" t="e">
        <f>IF(#REF!="x","x","")</f>
        <v>#REF!</v>
      </c>
      <c r="O67" s="60" t="e">
        <f>IF(#REF!="x","x","")</f>
        <v>#REF!</v>
      </c>
      <c r="P67" s="60" t="e">
        <f>IF(#REF!="x","x","")</f>
        <v>#REF!</v>
      </c>
      <c r="Q67" s="60" t="e">
        <f>IF(#REF!="x","x","")</f>
        <v>#REF!</v>
      </c>
      <c r="R67" s="60" t="e">
        <f>IF(#REF!="x","x","")</f>
        <v>#REF!</v>
      </c>
      <c r="S67" s="60" t="e">
        <f>IF(#REF!="x","x","")</f>
        <v>#REF!</v>
      </c>
      <c r="T67" s="60" t="e">
        <f>IF(#REF!="x","x","")</f>
        <v>#REF!</v>
      </c>
      <c r="U67" s="60" t="e">
        <f>IF(#REF!="x","x","")</f>
        <v>#REF!</v>
      </c>
      <c r="V67" s="60" t="e">
        <f>IF(#REF!="x","x","")</f>
        <v>#REF!</v>
      </c>
      <c r="W67" s="60" t="e">
        <f>IF(#REF!="x","x","")</f>
        <v>#REF!</v>
      </c>
      <c r="X67" s="60" t="e">
        <f>IF(#REF!="x","x","")</f>
        <v>#REF!</v>
      </c>
      <c r="Y67" s="60" t="e">
        <f>IF(#REF!="x","x","")</f>
        <v>#REF!</v>
      </c>
      <c r="Z67" s="60" t="e">
        <f>IF(#REF!="x","x","")</f>
        <v>#REF!</v>
      </c>
      <c r="AA67" s="60" t="e">
        <f>IF(#REF!="x","x","")</f>
        <v>#REF!</v>
      </c>
      <c r="AB67" s="60" t="e">
        <f>IF(#REF!="x","x","")</f>
        <v>#REF!</v>
      </c>
      <c r="AC67" s="60" t="e">
        <f>IF(#REF!="x","x","")</f>
        <v>#REF!</v>
      </c>
      <c r="AD67" s="60" t="e">
        <f>IF(#REF!="x","x","")</f>
        <v>#REF!</v>
      </c>
      <c r="AE67" s="60" t="e">
        <f>IF(#REF!="x","x","")</f>
        <v>#REF!</v>
      </c>
      <c r="AF67" s="60" t="e">
        <f>IF(#REF!="x","x","")</f>
        <v>#REF!</v>
      </c>
      <c r="AG67" s="60" t="e">
        <f>IF(#REF!="x","x","")</f>
        <v>#REF!</v>
      </c>
      <c r="AH67" s="60" t="e">
        <f>IF(#REF!="x","x","")</f>
        <v>#REF!</v>
      </c>
      <c r="AI67" s="60" t="e">
        <f>IF(#REF!="x","x","")</f>
        <v>#REF!</v>
      </c>
      <c r="AJ67" s="60" t="e">
        <f>IF(#REF!="x","x","")</f>
        <v>#REF!</v>
      </c>
      <c r="AK67" s="60" t="e">
        <f>IF(#REF!="x","x","")</f>
        <v>#REF!</v>
      </c>
      <c r="AL67" s="60" t="e">
        <f>IF(#REF!="x","x","")</f>
        <v>#REF!</v>
      </c>
    </row>
    <row r="68" spans="1:38" s="154" customFormat="1" ht="51.7" customHeight="1" x14ac:dyDescent="0.2">
      <c r="A68" s="155" t="s">
        <v>417</v>
      </c>
      <c r="B68" s="156" t="s">
        <v>25</v>
      </c>
      <c r="C68" s="156" t="s">
        <v>64</v>
      </c>
      <c r="E68" s="60" t="e">
        <f>#REF!</f>
        <v>#REF!</v>
      </c>
      <c r="F68" s="60" t="e">
        <f>#REF!</f>
        <v>#REF!</v>
      </c>
      <c r="G68" s="60" t="e">
        <f>#REF!</f>
        <v>#REF!</v>
      </c>
      <c r="H68" s="60" t="e">
        <f>IF(#REF!="x","x","")</f>
        <v>#REF!</v>
      </c>
      <c r="I68" s="60" t="e">
        <f>IF(#REF!="x","x","")</f>
        <v>#REF!</v>
      </c>
      <c r="J68" s="60" t="e">
        <f>IF(#REF!="x","x","")</f>
        <v>#REF!</v>
      </c>
      <c r="K68" s="60" t="e">
        <f>IF(#REF!="x","x","")</f>
        <v>#REF!</v>
      </c>
      <c r="L68" s="60" t="e">
        <f>IF(#REF!="x","x","")</f>
        <v>#REF!</v>
      </c>
      <c r="M68" s="60" t="e">
        <f>IF(#REF!="x","x","")</f>
        <v>#REF!</v>
      </c>
      <c r="N68" s="60" t="e">
        <f>IF(#REF!="x","x","")</f>
        <v>#REF!</v>
      </c>
      <c r="O68" s="60" t="e">
        <f>IF(#REF!="x","x","")</f>
        <v>#REF!</v>
      </c>
      <c r="P68" s="60" t="e">
        <f>IF(#REF!="x","x","")</f>
        <v>#REF!</v>
      </c>
      <c r="Q68" s="60" t="e">
        <f>IF(#REF!="x","x","")</f>
        <v>#REF!</v>
      </c>
      <c r="R68" s="60" t="e">
        <f>IF(#REF!="x","x","")</f>
        <v>#REF!</v>
      </c>
      <c r="S68" s="60" t="e">
        <f>IF(#REF!="x","x","")</f>
        <v>#REF!</v>
      </c>
      <c r="T68" s="60" t="e">
        <f>IF(#REF!="x","x","")</f>
        <v>#REF!</v>
      </c>
      <c r="U68" s="60" t="e">
        <f>IF(#REF!="x","x","")</f>
        <v>#REF!</v>
      </c>
      <c r="V68" s="60" t="e">
        <f>IF(#REF!="x","x","")</f>
        <v>#REF!</v>
      </c>
      <c r="W68" s="60" t="e">
        <f>IF(#REF!="x","x","")</f>
        <v>#REF!</v>
      </c>
      <c r="X68" s="60" t="e">
        <f>IF(#REF!="x","x","")</f>
        <v>#REF!</v>
      </c>
      <c r="Y68" s="60" t="e">
        <f>IF(#REF!="x","x","")</f>
        <v>#REF!</v>
      </c>
      <c r="Z68" s="60" t="e">
        <f>IF(#REF!="x","x","")</f>
        <v>#REF!</v>
      </c>
      <c r="AA68" s="60" t="e">
        <f>IF(#REF!="x","x","")</f>
        <v>#REF!</v>
      </c>
      <c r="AB68" s="60" t="e">
        <f>IF(#REF!="x","x","")</f>
        <v>#REF!</v>
      </c>
      <c r="AC68" s="60" t="e">
        <f>IF(#REF!="x","x","")</f>
        <v>#REF!</v>
      </c>
      <c r="AD68" s="60" t="e">
        <f>IF(#REF!="x","x","")</f>
        <v>#REF!</v>
      </c>
      <c r="AE68" s="60" t="e">
        <f>IF(#REF!="x","x","")</f>
        <v>#REF!</v>
      </c>
      <c r="AF68" s="60" t="e">
        <f>IF(#REF!="x","x","")</f>
        <v>#REF!</v>
      </c>
      <c r="AG68" s="60" t="e">
        <f>IF(#REF!="x","x","")</f>
        <v>#REF!</v>
      </c>
      <c r="AH68" s="60" t="e">
        <f>IF(#REF!="x","x","")</f>
        <v>#REF!</v>
      </c>
      <c r="AI68" s="60" t="e">
        <f>IF(#REF!="x","x","")</f>
        <v>#REF!</v>
      </c>
      <c r="AJ68" s="60" t="e">
        <f>IF(#REF!="x","x","")</f>
        <v>#REF!</v>
      </c>
      <c r="AK68" s="60" t="e">
        <f>IF(#REF!="x","x","")</f>
        <v>#REF!</v>
      </c>
      <c r="AL68" s="60" t="e">
        <f>IF(#REF!="x","x","")</f>
        <v>#REF!</v>
      </c>
    </row>
    <row r="69" spans="1:38" s="154" customFormat="1" ht="52.6" customHeight="1" x14ac:dyDescent="0.2">
      <c r="A69" s="155" t="s">
        <v>433</v>
      </c>
      <c r="B69" s="156" t="s">
        <v>26</v>
      </c>
      <c r="C69" s="156" t="s">
        <v>65</v>
      </c>
      <c r="E69" s="60" t="e">
        <f>#REF!</f>
        <v>#REF!</v>
      </c>
      <c r="F69" s="60" t="e">
        <f>#REF!</f>
        <v>#REF!</v>
      </c>
      <c r="G69" s="60" t="e">
        <f>#REF!</f>
        <v>#REF!</v>
      </c>
      <c r="H69" s="60" t="e">
        <f>IF(#REF!="x","x","")</f>
        <v>#REF!</v>
      </c>
      <c r="I69" s="60" t="e">
        <f>IF(#REF!="x","x","")</f>
        <v>#REF!</v>
      </c>
      <c r="J69" s="60" t="e">
        <f>IF(#REF!="x","x","")</f>
        <v>#REF!</v>
      </c>
      <c r="K69" s="60" t="e">
        <f>IF(#REF!="x","x","")</f>
        <v>#REF!</v>
      </c>
      <c r="L69" s="60" t="e">
        <f>IF(#REF!="x","x","")</f>
        <v>#REF!</v>
      </c>
      <c r="M69" s="60" t="e">
        <f>IF(#REF!="x","x","")</f>
        <v>#REF!</v>
      </c>
      <c r="N69" s="60" t="e">
        <f>IF(#REF!="x","x","")</f>
        <v>#REF!</v>
      </c>
      <c r="O69" s="60" t="e">
        <f>IF(#REF!="x","x","")</f>
        <v>#REF!</v>
      </c>
      <c r="P69" s="60" t="e">
        <f>IF(#REF!="x","x","")</f>
        <v>#REF!</v>
      </c>
      <c r="Q69" s="60" t="e">
        <f>IF(#REF!="x","x","")</f>
        <v>#REF!</v>
      </c>
      <c r="R69" s="60" t="e">
        <f>IF(#REF!="x","x","")</f>
        <v>#REF!</v>
      </c>
      <c r="S69" s="60" t="e">
        <f>IF(#REF!="x","x","")</f>
        <v>#REF!</v>
      </c>
      <c r="T69" s="60" t="e">
        <f>IF(#REF!="x","x","")</f>
        <v>#REF!</v>
      </c>
      <c r="U69" s="60" t="e">
        <f>IF(#REF!="x","x","")</f>
        <v>#REF!</v>
      </c>
      <c r="V69" s="60" t="e">
        <f>IF(#REF!="x","x","")</f>
        <v>#REF!</v>
      </c>
      <c r="W69" s="60" t="e">
        <f>IF(#REF!="x","x","")</f>
        <v>#REF!</v>
      </c>
      <c r="X69" s="60" t="e">
        <f>IF(#REF!="x","x","")</f>
        <v>#REF!</v>
      </c>
      <c r="Y69" s="60" t="e">
        <f>IF(#REF!="x","x","")</f>
        <v>#REF!</v>
      </c>
      <c r="Z69" s="60" t="e">
        <f>IF(#REF!="x","x","")</f>
        <v>#REF!</v>
      </c>
      <c r="AA69" s="60" t="e">
        <f>IF(#REF!="x","x","")</f>
        <v>#REF!</v>
      </c>
      <c r="AB69" s="60" t="e">
        <f>IF(#REF!="x","x","")</f>
        <v>#REF!</v>
      </c>
      <c r="AC69" s="60" t="e">
        <f>IF(#REF!="x","x","")</f>
        <v>#REF!</v>
      </c>
      <c r="AD69" s="60" t="e">
        <f>IF(#REF!="x","x","")</f>
        <v>#REF!</v>
      </c>
      <c r="AE69" s="60" t="e">
        <f>IF(#REF!="x","x","")</f>
        <v>#REF!</v>
      </c>
      <c r="AF69" s="60" t="e">
        <f>IF(#REF!="x","x","")</f>
        <v>#REF!</v>
      </c>
      <c r="AG69" s="60" t="e">
        <f>IF(#REF!="x","x","")</f>
        <v>#REF!</v>
      </c>
      <c r="AH69" s="60" t="e">
        <f>IF(#REF!="x","x","")</f>
        <v>#REF!</v>
      </c>
      <c r="AI69" s="60" t="e">
        <f>IF(#REF!="x","x","")</f>
        <v>#REF!</v>
      </c>
      <c r="AJ69" s="60" t="e">
        <f>IF(#REF!="x","x","")</f>
        <v>#REF!</v>
      </c>
      <c r="AK69" s="60" t="e">
        <f>IF(#REF!="x","x","")</f>
        <v>#REF!</v>
      </c>
      <c r="AL69" s="60" t="e">
        <f>IF(#REF!="x","x","")</f>
        <v>#REF!</v>
      </c>
    </row>
    <row r="70" spans="1:38" s="154" customFormat="1" ht="42.1" customHeight="1" x14ac:dyDescent="0.2">
      <c r="A70" s="155" t="s">
        <v>434</v>
      </c>
      <c r="B70" s="156" t="s">
        <v>27</v>
      </c>
      <c r="C70" s="156" t="s">
        <v>66</v>
      </c>
      <c r="E70" s="60" t="e">
        <f>#REF!</f>
        <v>#REF!</v>
      </c>
      <c r="F70" s="60" t="e">
        <f>#REF!</f>
        <v>#REF!</v>
      </c>
      <c r="G70" s="60" t="e">
        <f>#REF!</f>
        <v>#REF!</v>
      </c>
      <c r="H70" s="60" t="e">
        <f>IF(#REF!="x","x","")</f>
        <v>#REF!</v>
      </c>
      <c r="I70" s="60" t="e">
        <f>IF(#REF!="x","x","")</f>
        <v>#REF!</v>
      </c>
      <c r="J70" s="60" t="e">
        <f>IF(#REF!="x","x","")</f>
        <v>#REF!</v>
      </c>
      <c r="K70" s="60" t="e">
        <f>IF(#REF!="x","x","")</f>
        <v>#REF!</v>
      </c>
      <c r="L70" s="60" t="e">
        <f>IF(#REF!="x","x","")</f>
        <v>#REF!</v>
      </c>
      <c r="M70" s="60" t="e">
        <f>IF(#REF!="x","x","")</f>
        <v>#REF!</v>
      </c>
      <c r="N70" s="60" t="e">
        <f>IF(#REF!="x","x","")</f>
        <v>#REF!</v>
      </c>
      <c r="O70" s="60" t="e">
        <f>IF(#REF!="x","x","")</f>
        <v>#REF!</v>
      </c>
      <c r="P70" s="60" t="e">
        <f>IF(#REF!="x","x","")</f>
        <v>#REF!</v>
      </c>
      <c r="Q70" s="60" t="e">
        <f>IF(#REF!="x","x","")</f>
        <v>#REF!</v>
      </c>
      <c r="R70" s="60" t="e">
        <f>IF(#REF!="x","x","")</f>
        <v>#REF!</v>
      </c>
      <c r="S70" s="60" t="e">
        <f>IF(#REF!="x","x","")</f>
        <v>#REF!</v>
      </c>
      <c r="T70" s="60" t="e">
        <f>IF(#REF!="x","x","")</f>
        <v>#REF!</v>
      </c>
      <c r="U70" s="60" t="e">
        <f>IF(#REF!="x","x","")</f>
        <v>#REF!</v>
      </c>
      <c r="V70" s="60" t="e">
        <f>IF(#REF!="x","x","")</f>
        <v>#REF!</v>
      </c>
      <c r="W70" s="60" t="e">
        <f>IF(#REF!="x","x","")</f>
        <v>#REF!</v>
      </c>
      <c r="X70" s="60" t="e">
        <f>IF(#REF!="x","x","")</f>
        <v>#REF!</v>
      </c>
      <c r="Y70" s="60" t="e">
        <f>IF(#REF!="x","x","")</f>
        <v>#REF!</v>
      </c>
      <c r="Z70" s="60" t="e">
        <f>IF(#REF!="x","x","")</f>
        <v>#REF!</v>
      </c>
      <c r="AA70" s="60" t="e">
        <f>IF(#REF!="x","x","")</f>
        <v>#REF!</v>
      </c>
      <c r="AB70" s="60" t="e">
        <f>IF(#REF!="x","x","")</f>
        <v>#REF!</v>
      </c>
      <c r="AC70" s="60" t="e">
        <f>IF(#REF!="x","x","")</f>
        <v>#REF!</v>
      </c>
      <c r="AD70" s="60" t="e">
        <f>IF(#REF!="x","x","")</f>
        <v>#REF!</v>
      </c>
      <c r="AE70" s="60" t="e">
        <f>IF(#REF!="x","x","")</f>
        <v>#REF!</v>
      </c>
      <c r="AF70" s="60" t="e">
        <f>IF(#REF!="x","x","")</f>
        <v>#REF!</v>
      </c>
      <c r="AG70" s="60" t="e">
        <f>IF(#REF!="x","x","")</f>
        <v>#REF!</v>
      </c>
      <c r="AH70" s="60" t="e">
        <f>IF(#REF!="x","x","")</f>
        <v>#REF!</v>
      </c>
      <c r="AI70" s="60" t="e">
        <f>IF(#REF!="x","x","")</f>
        <v>#REF!</v>
      </c>
      <c r="AJ70" s="60" t="e">
        <f>IF(#REF!="x","x","")</f>
        <v>#REF!</v>
      </c>
      <c r="AK70" s="60" t="e">
        <f>IF(#REF!="x","x","")</f>
        <v>#REF!</v>
      </c>
      <c r="AL70" s="60" t="e">
        <f>IF(#REF!="x","x","")</f>
        <v>#REF!</v>
      </c>
    </row>
    <row r="71" spans="1:38" s="154" customFormat="1" ht="51.35" x14ac:dyDescent="0.2">
      <c r="A71" s="156" t="s">
        <v>678</v>
      </c>
      <c r="B71" s="156" t="s">
        <v>660</v>
      </c>
      <c r="C71" s="156" t="s">
        <v>662</v>
      </c>
      <c r="E71" s="60" t="e">
        <f>#REF!</f>
        <v>#REF!</v>
      </c>
      <c r="F71" s="60" t="e">
        <f>#REF!</f>
        <v>#REF!</v>
      </c>
      <c r="G71" s="60" t="e">
        <f>#REF!</f>
        <v>#REF!</v>
      </c>
      <c r="H71" s="60" t="e">
        <f>IF(#REF!="x","x","")</f>
        <v>#REF!</v>
      </c>
      <c r="I71" s="60" t="e">
        <f>IF(#REF!="x","x","")</f>
        <v>#REF!</v>
      </c>
      <c r="J71" s="60" t="e">
        <f>IF(#REF!="x","x","")</f>
        <v>#REF!</v>
      </c>
      <c r="K71" s="60" t="e">
        <f>IF(#REF!="x","x","")</f>
        <v>#REF!</v>
      </c>
      <c r="L71" s="60" t="e">
        <f>IF(#REF!="x","x","")</f>
        <v>#REF!</v>
      </c>
      <c r="M71" s="60" t="e">
        <f>IF(#REF!="x","x","")</f>
        <v>#REF!</v>
      </c>
      <c r="N71" s="60" t="e">
        <f>IF(#REF!="x","x","")</f>
        <v>#REF!</v>
      </c>
      <c r="O71" s="60" t="e">
        <f>IF(#REF!="x","x","")</f>
        <v>#REF!</v>
      </c>
      <c r="P71" s="60" t="e">
        <f>IF(#REF!="x","x","")</f>
        <v>#REF!</v>
      </c>
      <c r="Q71" s="60" t="e">
        <f>IF(#REF!="x","x","")</f>
        <v>#REF!</v>
      </c>
      <c r="R71" s="60" t="e">
        <f>IF(#REF!="x","x","")</f>
        <v>#REF!</v>
      </c>
      <c r="S71" s="60" t="e">
        <f>IF(#REF!="x","x","")</f>
        <v>#REF!</v>
      </c>
      <c r="T71" s="60" t="e">
        <f>IF(#REF!="x","x","")</f>
        <v>#REF!</v>
      </c>
      <c r="U71" s="60" t="e">
        <f>IF(#REF!="x","x","")</f>
        <v>#REF!</v>
      </c>
      <c r="V71" s="60" t="e">
        <f>IF(#REF!="x","x","")</f>
        <v>#REF!</v>
      </c>
      <c r="W71" s="60" t="e">
        <f>IF(#REF!="x","x","")</f>
        <v>#REF!</v>
      </c>
      <c r="X71" s="60" t="e">
        <f>IF(#REF!="x","x","")</f>
        <v>#REF!</v>
      </c>
      <c r="Y71" s="60" t="e">
        <f>IF(#REF!="x","x","")</f>
        <v>#REF!</v>
      </c>
      <c r="Z71" s="60" t="e">
        <f>IF(#REF!="x","x","")</f>
        <v>#REF!</v>
      </c>
      <c r="AA71" s="60" t="e">
        <f>IF(#REF!="x","x","")</f>
        <v>#REF!</v>
      </c>
      <c r="AB71" s="60" t="e">
        <f>IF(#REF!="x","x","")</f>
        <v>#REF!</v>
      </c>
      <c r="AC71" s="60" t="e">
        <f>IF(#REF!="x","x","")</f>
        <v>#REF!</v>
      </c>
      <c r="AD71" s="60" t="e">
        <f>IF(#REF!="x","x","")</f>
        <v>#REF!</v>
      </c>
      <c r="AE71" s="60" t="e">
        <f>IF(#REF!="x","x","")</f>
        <v>#REF!</v>
      </c>
      <c r="AF71" s="60" t="e">
        <f>IF(#REF!="x","x","")</f>
        <v>#REF!</v>
      </c>
      <c r="AG71" s="60" t="e">
        <f>IF(#REF!="x","x","")</f>
        <v>#REF!</v>
      </c>
      <c r="AH71" s="60" t="e">
        <f>IF(#REF!="x","x","")</f>
        <v>#REF!</v>
      </c>
      <c r="AI71" s="60" t="e">
        <f>IF(#REF!="x","x","")</f>
        <v>#REF!</v>
      </c>
      <c r="AJ71" s="60" t="e">
        <f>IF(#REF!="x","x","")</f>
        <v>#REF!</v>
      </c>
      <c r="AK71" s="60" t="e">
        <f>IF(#REF!="x","x","")</f>
        <v>#REF!</v>
      </c>
      <c r="AL71" s="60" t="e">
        <f>IF(#REF!="x","x","")</f>
        <v>#REF!</v>
      </c>
    </row>
    <row r="72" spans="1:38" s="154" customFormat="1" ht="89.85" x14ac:dyDescent="0.2">
      <c r="A72" s="156" t="s">
        <v>661</v>
      </c>
      <c r="B72" s="156" t="s">
        <v>663</v>
      </c>
      <c r="C72" s="156" t="s">
        <v>664</v>
      </c>
      <c r="E72" s="60" t="e">
        <f>#REF!</f>
        <v>#REF!</v>
      </c>
      <c r="F72" s="60" t="e">
        <f>#REF!</f>
        <v>#REF!</v>
      </c>
      <c r="G72" s="60" t="e">
        <f>#REF!</f>
        <v>#REF!</v>
      </c>
      <c r="H72" s="60" t="e">
        <f>IF(#REF!="x","x","")</f>
        <v>#REF!</v>
      </c>
      <c r="I72" s="60" t="e">
        <f>IF(#REF!="x","x","")</f>
        <v>#REF!</v>
      </c>
      <c r="J72" s="60" t="e">
        <f>IF(#REF!="x","x","")</f>
        <v>#REF!</v>
      </c>
      <c r="K72" s="60" t="e">
        <f>IF(#REF!="x","x","")</f>
        <v>#REF!</v>
      </c>
      <c r="L72" s="60" t="e">
        <f>IF(#REF!="x","x","")</f>
        <v>#REF!</v>
      </c>
      <c r="M72" s="60" t="e">
        <f>IF(#REF!="x","x","")</f>
        <v>#REF!</v>
      </c>
      <c r="N72" s="60" t="e">
        <f>IF(#REF!="x","x","")</f>
        <v>#REF!</v>
      </c>
      <c r="O72" s="60" t="e">
        <f>IF(#REF!="x","x","")</f>
        <v>#REF!</v>
      </c>
      <c r="P72" s="60" t="e">
        <f>IF(#REF!="x","x","")</f>
        <v>#REF!</v>
      </c>
      <c r="Q72" s="60" t="e">
        <f>IF(#REF!="x","x","")</f>
        <v>#REF!</v>
      </c>
      <c r="R72" s="60" t="e">
        <f>IF(#REF!="x","x","")</f>
        <v>#REF!</v>
      </c>
      <c r="S72" s="60" t="e">
        <f>IF(#REF!="x","x","")</f>
        <v>#REF!</v>
      </c>
      <c r="T72" s="60" t="e">
        <f>IF(#REF!="x","x","")</f>
        <v>#REF!</v>
      </c>
      <c r="U72" s="60" t="e">
        <f>IF(#REF!="x","x","")</f>
        <v>#REF!</v>
      </c>
      <c r="V72" s="60" t="e">
        <f>IF(#REF!="x","x","")</f>
        <v>#REF!</v>
      </c>
      <c r="W72" s="60" t="e">
        <f>IF(#REF!="x","x","")</f>
        <v>#REF!</v>
      </c>
      <c r="X72" s="60" t="e">
        <f>IF(#REF!="x","x","")</f>
        <v>#REF!</v>
      </c>
      <c r="Y72" s="60" t="e">
        <f>IF(#REF!="x","x","")</f>
        <v>#REF!</v>
      </c>
      <c r="Z72" s="60" t="e">
        <f>IF(#REF!="x","x","")</f>
        <v>#REF!</v>
      </c>
      <c r="AA72" s="60" t="e">
        <f>IF(#REF!="x","x","")</f>
        <v>#REF!</v>
      </c>
      <c r="AB72" s="60" t="e">
        <f>IF(#REF!="x","x","")</f>
        <v>#REF!</v>
      </c>
      <c r="AC72" s="60" t="e">
        <f>IF(#REF!="x","x","")</f>
        <v>#REF!</v>
      </c>
      <c r="AD72" s="60" t="e">
        <f>IF(#REF!="x","x","")</f>
        <v>#REF!</v>
      </c>
      <c r="AE72" s="60" t="e">
        <f>IF(#REF!="x","x","")</f>
        <v>#REF!</v>
      </c>
      <c r="AF72" s="60" t="e">
        <f>IF(#REF!="x","x","")</f>
        <v>#REF!</v>
      </c>
      <c r="AG72" s="60" t="e">
        <f>IF(#REF!="x","x","")</f>
        <v>#REF!</v>
      </c>
      <c r="AH72" s="60" t="e">
        <f>IF(#REF!="x","x","")</f>
        <v>#REF!</v>
      </c>
      <c r="AI72" s="60" t="e">
        <f>IF(#REF!="x","x","")</f>
        <v>#REF!</v>
      </c>
      <c r="AJ72" s="60" t="e">
        <f>IF(#REF!="x","x","")</f>
        <v>#REF!</v>
      </c>
      <c r="AK72" s="60" t="e">
        <f>IF(#REF!="x","x","")</f>
        <v>#REF!</v>
      </c>
      <c r="AL72" s="60" t="e">
        <f>IF(#REF!="x","x","")</f>
        <v>#REF!</v>
      </c>
    </row>
    <row r="73" spans="1:38" s="154" customFormat="1" ht="51.35" x14ac:dyDescent="0.2">
      <c r="A73" s="156" t="s">
        <v>675</v>
      </c>
      <c r="B73" s="156" t="s">
        <v>665</v>
      </c>
      <c r="C73" s="156" t="s">
        <v>666</v>
      </c>
      <c r="E73" s="60" t="e">
        <f>#REF!</f>
        <v>#REF!</v>
      </c>
      <c r="F73" s="60" t="e">
        <f>#REF!</f>
        <v>#REF!</v>
      </c>
      <c r="G73" s="60" t="e">
        <f>#REF!</f>
        <v>#REF!</v>
      </c>
      <c r="H73" s="60" t="e">
        <f>IF(#REF!="x","x","")</f>
        <v>#REF!</v>
      </c>
      <c r="I73" s="60" t="e">
        <f>IF(#REF!="x","x","")</f>
        <v>#REF!</v>
      </c>
      <c r="J73" s="60" t="e">
        <f>IF(#REF!="x","x","")</f>
        <v>#REF!</v>
      </c>
      <c r="K73" s="60" t="e">
        <f>IF(#REF!="x","x","")</f>
        <v>#REF!</v>
      </c>
      <c r="L73" s="60" t="e">
        <f>IF(#REF!="x","x","")</f>
        <v>#REF!</v>
      </c>
      <c r="M73" s="60" t="e">
        <f>IF(#REF!="x","x","")</f>
        <v>#REF!</v>
      </c>
      <c r="N73" s="60" t="e">
        <f>IF(#REF!="x","x","")</f>
        <v>#REF!</v>
      </c>
      <c r="O73" s="60" t="e">
        <f>IF(#REF!="x","x","")</f>
        <v>#REF!</v>
      </c>
      <c r="P73" s="60" t="e">
        <f>IF(#REF!="x","x","")</f>
        <v>#REF!</v>
      </c>
      <c r="Q73" s="60" t="e">
        <f>IF(#REF!="x","x","")</f>
        <v>#REF!</v>
      </c>
      <c r="R73" s="60" t="e">
        <f>IF(#REF!="x","x","")</f>
        <v>#REF!</v>
      </c>
      <c r="S73" s="60" t="e">
        <f>IF(#REF!="x","x","")</f>
        <v>#REF!</v>
      </c>
      <c r="T73" s="60" t="e">
        <f>IF(#REF!="x","x","")</f>
        <v>#REF!</v>
      </c>
      <c r="U73" s="60" t="e">
        <f>IF(#REF!="x","x","")</f>
        <v>#REF!</v>
      </c>
      <c r="V73" s="60" t="e">
        <f>IF(#REF!="x","x","")</f>
        <v>#REF!</v>
      </c>
      <c r="W73" s="60" t="e">
        <f>IF(#REF!="x","x","")</f>
        <v>#REF!</v>
      </c>
      <c r="X73" s="60" t="e">
        <f>IF(#REF!="x","x","")</f>
        <v>#REF!</v>
      </c>
      <c r="Y73" s="60" t="e">
        <f>IF(#REF!="x","x","")</f>
        <v>#REF!</v>
      </c>
      <c r="Z73" s="60" t="e">
        <f>IF(#REF!="x","x","")</f>
        <v>#REF!</v>
      </c>
      <c r="AA73" s="60" t="e">
        <f>IF(#REF!="x","x","")</f>
        <v>#REF!</v>
      </c>
      <c r="AB73" s="60" t="e">
        <f>IF(#REF!="x","x","")</f>
        <v>#REF!</v>
      </c>
      <c r="AC73" s="60" t="e">
        <f>IF(#REF!="x","x","")</f>
        <v>#REF!</v>
      </c>
      <c r="AD73" s="60" t="e">
        <f>IF(#REF!="x","x","")</f>
        <v>#REF!</v>
      </c>
      <c r="AE73" s="60" t="e">
        <f>IF(#REF!="x","x","")</f>
        <v>#REF!</v>
      </c>
      <c r="AF73" s="60" t="e">
        <f>IF(#REF!="x","x","")</f>
        <v>#REF!</v>
      </c>
      <c r="AG73" s="60" t="e">
        <f>IF(#REF!="x","x","")</f>
        <v>#REF!</v>
      </c>
      <c r="AH73" s="60" t="e">
        <f>IF(#REF!="x","x","")</f>
        <v>#REF!</v>
      </c>
      <c r="AI73" s="60" t="e">
        <f>IF(#REF!="x","x","")</f>
        <v>#REF!</v>
      </c>
      <c r="AJ73" s="60" t="e">
        <f>IF(#REF!="x","x","")</f>
        <v>#REF!</v>
      </c>
      <c r="AK73" s="60" t="e">
        <f>IF(#REF!="x","x","")</f>
        <v>#REF!</v>
      </c>
      <c r="AL73" s="60" t="e">
        <f>IF(#REF!="x","x","")</f>
        <v>#REF!</v>
      </c>
    </row>
    <row r="74" spans="1:38" s="154" customFormat="1" ht="64.2" x14ac:dyDescent="0.2">
      <c r="A74" s="156" t="s">
        <v>419</v>
      </c>
      <c r="B74" s="156" t="s">
        <v>667</v>
      </c>
      <c r="C74" s="156" t="s">
        <v>668</v>
      </c>
      <c r="E74" s="60" t="e">
        <f>#REF!</f>
        <v>#REF!</v>
      </c>
      <c r="F74" s="60" t="e">
        <f>#REF!</f>
        <v>#REF!</v>
      </c>
      <c r="G74" s="60" t="e">
        <f>#REF!</f>
        <v>#REF!</v>
      </c>
      <c r="H74" s="60" t="e">
        <f>IF(#REF!="x","x","")</f>
        <v>#REF!</v>
      </c>
      <c r="I74" s="60" t="e">
        <f>IF(#REF!="x","x","")</f>
        <v>#REF!</v>
      </c>
      <c r="J74" s="60" t="e">
        <f>IF(#REF!="x","x","")</f>
        <v>#REF!</v>
      </c>
      <c r="K74" s="60" t="e">
        <f>IF(#REF!="x","x","")</f>
        <v>#REF!</v>
      </c>
      <c r="L74" s="60" t="e">
        <f>IF(#REF!="x","x","")</f>
        <v>#REF!</v>
      </c>
      <c r="M74" s="60" t="e">
        <f>IF(#REF!="x","x","")</f>
        <v>#REF!</v>
      </c>
      <c r="N74" s="60" t="e">
        <f>IF(#REF!="x","x","")</f>
        <v>#REF!</v>
      </c>
      <c r="O74" s="60" t="e">
        <f>IF(#REF!="x","x","")</f>
        <v>#REF!</v>
      </c>
      <c r="P74" s="60" t="e">
        <f>IF(#REF!="x","x","")</f>
        <v>#REF!</v>
      </c>
      <c r="Q74" s="60" t="e">
        <f>IF(#REF!="x","x","")</f>
        <v>#REF!</v>
      </c>
      <c r="R74" s="60" t="e">
        <f>IF(#REF!="x","x","")</f>
        <v>#REF!</v>
      </c>
      <c r="S74" s="60" t="e">
        <f>IF(#REF!="x","x","")</f>
        <v>#REF!</v>
      </c>
      <c r="T74" s="60" t="e">
        <f>IF(#REF!="x","x","")</f>
        <v>#REF!</v>
      </c>
      <c r="U74" s="60" t="e">
        <f>IF(#REF!="x","x","")</f>
        <v>#REF!</v>
      </c>
      <c r="V74" s="60" t="e">
        <f>IF(#REF!="x","x","")</f>
        <v>#REF!</v>
      </c>
      <c r="W74" s="60" t="e">
        <f>IF(#REF!="x","x","")</f>
        <v>#REF!</v>
      </c>
      <c r="X74" s="60" t="e">
        <f>IF(#REF!="x","x","")</f>
        <v>#REF!</v>
      </c>
      <c r="Y74" s="60" t="e">
        <f>IF(#REF!="x","x","")</f>
        <v>#REF!</v>
      </c>
      <c r="Z74" s="60" t="e">
        <f>IF(#REF!="x","x","")</f>
        <v>#REF!</v>
      </c>
      <c r="AA74" s="60" t="e">
        <f>IF(#REF!="x","x","")</f>
        <v>#REF!</v>
      </c>
      <c r="AB74" s="60" t="e">
        <f>IF(#REF!="x","x","")</f>
        <v>#REF!</v>
      </c>
      <c r="AC74" s="60" t="e">
        <f>IF(#REF!="x","x","")</f>
        <v>#REF!</v>
      </c>
      <c r="AD74" s="60" t="e">
        <f>IF(#REF!="x","x","")</f>
        <v>#REF!</v>
      </c>
      <c r="AE74" s="60" t="e">
        <f>IF(#REF!="x","x","")</f>
        <v>#REF!</v>
      </c>
      <c r="AF74" s="60" t="e">
        <f>IF(#REF!="x","x","")</f>
        <v>#REF!</v>
      </c>
      <c r="AG74" s="60" t="e">
        <f>IF(#REF!="x","x","")</f>
        <v>#REF!</v>
      </c>
      <c r="AH74" s="60" t="e">
        <f>IF(#REF!="x","x","")</f>
        <v>#REF!</v>
      </c>
      <c r="AI74" s="60" t="e">
        <f>IF(#REF!="x","x","")</f>
        <v>#REF!</v>
      </c>
      <c r="AJ74" s="60" t="e">
        <f>IF(#REF!="x","x","")</f>
        <v>#REF!</v>
      </c>
      <c r="AK74" s="60" t="e">
        <f>IF(#REF!="x","x","")</f>
        <v>#REF!</v>
      </c>
      <c r="AL74" s="60" t="e">
        <f>IF(#REF!="x","x","")</f>
        <v>#REF!</v>
      </c>
    </row>
    <row r="75" spans="1:38" s="154" customFormat="1" ht="77" x14ac:dyDescent="0.2">
      <c r="A75" s="155" t="s">
        <v>676</v>
      </c>
      <c r="B75" s="156" t="s">
        <v>33</v>
      </c>
      <c r="C75" s="156" t="s">
        <v>71</v>
      </c>
      <c r="E75" s="60" t="e">
        <f>#REF!</f>
        <v>#REF!</v>
      </c>
      <c r="F75" s="60" t="e">
        <f>#REF!</f>
        <v>#REF!</v>
      </c>
      <c r="G75" s="60" t="e">
        <f>#REF!</f>
        <v>#REF!</v>
      </c>
      <c r="H75" s="60" t="e">
        <f>IF(#REF!="x","x","")</f>
        <v>#REF!</v>
      </c>
      <c r="I75" s="60" t="e">
        <f>IF(#REF!="x","x","")</f>
        <v>#REF!</v>
      </c>
      <c r="J75" s="60" t="e">
        <f>IF(#REF!="x","x","")</f>
        <v>#REF!</v>
      </c>
      <c r="K75" s="60" t="e">
        <f>IF(#REF!="x","x","")</f>
        <v>#REF!</v>
      </c>
      <c r="L75" s="60" t="e">
        <f>IF(#REF!="x","x","")</f>
        <v>#REF!</v>
      </c>
      <c r="M75" s="60" t="e">
        <f>IF(#REF!="x","x","")</f>
        <v>#REF!</v>
      </c>
      <c r="N75" s="60" t="e">
        <f>IF(#REF!="x","x","")</f>
        <v>#REF!</v>
      </c>
      <c r="O75" s="60" t="e">
        <f>IF(#REF!="x","x","")</f>
        <v>#REF!</v>
      </c>
      <c r="P75" s="60" t="e">
        <f>IF(#REF!="x","x","")</f>
        <v>#REF!</v>
      </c>
      <c r="Q75" s="60" t="e">
        <f>IF(#REF!="x","x","")</f>
        <v>#REF!</v>
      </c>
      <c r="R75" s="60" t="e">
        <f>IF(#REF!="x","x","")</f>
        <v>#REF!</v>
      </c>
      <c r="S75" s="60" t="e">
        <f>IF(#REF!="x","x","")</f>
        <v>#REF!</v>
      </c>
      <c r="T75" s="60" t="e">
        <f>IF(#REF!="x","x","")</f>
        <v>#REF!</v>
      </c>
      <c r="U75" s="60" t="e">
        <f>IF(#REF!="x","x","")</f>
        <v>#REF!</v>
      </c>
      <c r="V75" s="60" t="e">
        <f>IF(#REF!="x","x","")</f>
        <v>#REF!</v>
      </c>
      <c r="W75" s="60" t="e">
        <f>IF(#REF!="x","x","")</f>
        <v>#REF!</v>
      </c>
      <c r="X75" s="60" t="e">
        <f>IF(#REF!="x","x","")</f>
        <v>#REF!</v>
      </c>
      <c r="Y75" s="60" t="e">
        <f>IF(#REF!="x","x","")</f>
        <v>#REF!</v>
      </c>
      <c r="Z75" s="60" t="e">
        <f>IF(#REF!="x","x","")</f>
        <v>#REF!</v>
      </c>
      <c r="AA75" s="60" t="e">
        <f>IF(#REF!="x","x","")</f>
        <v>#REF!</v>
      </c>
      <c r="AB75" s="60" t="e">
        <f>IF(#REF!="x","x","")</f>
        <v>#REF!</v>
      </c>
      <c r="AC75" s="60" t="e">
        <f>IF(#REF!="x","x","")</f>
        <v>#REF!</v>
      </c>
      <c r="AD75" s="60" t="e">
        <f>IF(#REF!="x","x","")</f>
        <v>#REF!</v>
      </c>
      <c r="AE75" s="60" t="e">
        <f>IF(#REF!="x","x","")</f>
        <v>#REF!</v>
      </c>
      <c r="AF75" s="60" t="e">
        <f>IF(#REF!="x","x","")</f>
        <v>#REF!</v>
      </c>
      <c r="AG75" s="60" t="e">
        <f>IF(#REF!="x","x","")</f>
        <v>#REF!</v>
      </c>
      <c r="AH75" s="60" t="e">
        <f>IF(#REF!="x","x","")</f>
        <v>#REF!</v>
      </c>
      <c r="AI75" s="60" t="e">
        <f>IF(#REF!="x","x","")</f>
        <v>#REF!</v>
      </c>
      <c r="AJ75" s="60" t="e">
        <f>IF(#REF!="x","x","")</f>
        <v>#REF!</v>
      </c>
      <c r="AK75" s="60" t="e">
        <f>IF(#REF!="x","x","")</f>
        <v>#REF!</v>
      </c>
      <c r="AL75" s="60" t="e">
        <f>IF(#REF!="x","x","")</f>
        <v>#REF!</v>
      </c>
    </row>
    <row r="76" spans="1:38" s="154" customFormat="1" ht="64.2" x14ac:dyDescent="0.2">
      <c r="A76" s="155" t="s">
        <v>677</v>
      </c>
      <c r="B76" s="156" t="s">
        <v>35</v>
      </c>
      <c r="C76" s="156" t="s">
        <v>73</v>
      </c>
      <c r="E76" s="60" t="e">
        <f>#REF!</f>
        <v>#REF!</v>
      </c>
      <c r="F76" s="60" t="e">
        <f>#REF!</f>
        <v>#REF!</v>
      </c>
      <c r="G76" s="60" t="e">
        <f>#REF!</f>
        <v>#REF!</v>
      </c>
      <c r="H76" s="60" t="e">
        <f>IF(#REF!="x","x","")</f>
        <v>#REF!</v>
      </c>
      <c r="I76" s="60" t="e">
        <f>IF(#REF!="x","x","")</f>
        <v>#REF!</v>
      </c>
      <c r="J76" s="60" t="e">
        <f>IF(#REF!="x","x","")</f>
        <v>#REF!</v>
      </c>
      <c r="K76" s="60" t="e">
        <f>IF(#REF!="x","x","")</f>
        <v>#REF!</v>
      </c>
      <c r="L76" s="60" t="e">
        <f>IF(#REF!="x","x","")</f>
        <v>#REF!</v>
      </c>
      <c r="M76" s="60" t="e">
        <f>IF(#REF!="x","x","")</f>
        <v>#REF!</v>
      </c>
      <c r="N76" s="60" t="e">
        <f>IF(#REF!="x","x","")</f>
        <v>#REF!</v>
      </c>
      <c r="O76" s="60" t="e">
        <f>IF(#REF!="x","x","")</f>
        <v>#REF!</v>
      </c>
      <c r="P76" s="60" t="e">
        <f>IF(#REF!="x","x","")</f>
        <v>#REF!</v>
      </c>
      <c r="Q76" s="60" t="e">
        <f>IF(#REF!="x","x","")</f>
        <v>#REF!</v>
      </c>
      <c r="R76" s="60" t="e">
        <f>IF(#REF!="x","x","")</f>
        <v>#REF!</v>
      </c>
      <c r="S76" s="60" t="e">
        <f>IF(#REF!="x","x","")</f>
        <v>#REF!</v>
      </c>
      <c r="T76" s="60" t="e">
        <f>IF(#REF!="x","x","")</f>
        <v>#REF!</v>
      </c>
      <c r="U76" s="60" t="e">
        <f>IF(#REF!="x","x","")</f>
        <v>#REF!</v>
      </c>
      <c r="V76" s="60" t="e">
        <f>IF(#REF!="x","x","")</f>
        <v>#REF!</v>
      </c>
      <c r="W76" s="60" t="e">
        <f>IF(#REF!="x","x","")</f>
        <v>#REF!</v>
      </c>
      <c r="X76" s="60" t="e">
        <f>IF(#REF!="x","x","")</f>
        <v>#REF!</v>
      </c>
      <c r="Y76" s="60" t="e">
        <f>IF(#REF!="x","x","")</f>
        <v>#REF!</v>
      </c>
      <c r="Z76" s="60" t="e">
        <f>IF(#REF!="x","x","")</f>
        <v>#REF!</v>
      </c>
      <c r="AA76" s="60" t="e">
        <f>IF(#REF!="x","x","")</f>
        <v>#REF!</v>
      </c>
      <c r="AB76" s="60" t="e">
        <f>IF(#REF!="x","x","")</f>
        <v>#REF!</v>
      </c>
      <c r="AC76" s="60" t="e">
        <f>IF(#REF!="x","x","")</f>
        <v>#REF!</v>
      </c>
      <c r="AD76" s="60" t="e">
        <f>IF(#REF!="x","x","")</f>
        <v>#REF!</v>
      </c>
      <c r="AE76" s="60" t="e">
        <f>IF(#REF!="x","x","")</f>
        <v>#REF!</v>
      </c>
      <c r="AF76" s="60" t="e">
        <f>IF(#REF!="x","x","")</f>
        <v>#REF!</v>
      </c>
      <c r="AG76" s="60" t="e">
        <f>IF(#REF!="x","x","")</f>
        <v>#REF!</v>
      </c>
      <c r="AH76" s="60" t="e">
        <f>IF(#REF!="x","x","")</f>
        <v>#REF!</v>
      </c>
      <c r="AI76" s="60" t="e">
        <f>IF(#REF!="x","x","")</f>
        <v>#REF!</v>
      </c>
      <c r="AJ76" s="60" t="e">
        <f>IF(#REF!="x","x","")</f>
        <v>#REF!</v>
      </c>
      <c r="AK76" s="60" t="e">
        <f>IF(#REF!="x","x","")</f>
        <v>#REF!</v>
      </c>
      <c r="AL76" s="60" t="e">
        <f>IF(#REF!="x","x","")</f>
        <v>#REF!</v>
      </c>
    </row>
    <row r="77" spans="1:38" x14ac:dyDescent="0.2">
      <c r="E77" s="137" t="s">
        <v>406</v>
      </c>
      <c r="F77" s="137" t="s">
        <v>406</v>
      </c>
    </row>
    <row r="78" spans="1:38" x14ac:dyDescent="0.2">
      <c r="E78" s="138"/>
    </row>
    <row r="79" spans="1:38" x14ac:dyDescent="0.2">
      <c r="A79" s="157"/>
      <c r="B79" s="117"/>
      <c r="C79" s="121" t="s">
        <v>400</v>
      </c>
      <c r="D79" s="121"/>
      <c r="E79" s="158">
        <v>1</v>
      </c>
      <c r="F79" s="119">
        <v>3</v>
      </c>
      <c r="G79" s="120">
        <v>4</v>
      </c>
      <c r="H79" s="159">
        <v>5</v>
      </c>
      <c r="I79" s="159">
        <v>6</v>
      </c>
      <c r="J79" s="159">
        <v>7</v>
      </c>
      <c r="K79" s="159">
        <v>8</v>
      </c>
      <c r="L79" s="159">
        <v>9</v>
      </c>
      <c r="M79" s="159">
        <v>11</v>
      </c>
      <c r="N79" s="159">
        <v>16</v>
      </c>
      <c r="O79" s="159">
        <v>17</v>
      </c>
      <c r="P79" s="159">
        <v>18</v>
      </c>
      <c r="Q79" s="159">
        <v>19</v>
      </c>
      <c r="R79" s="159">
        <v>19</v>
      </c>
      <c r="S79" s="159">
        <v>20</v>
      </c>
      <c r="T79" s="159">
        <v>21</v>
      </c>
      <c r="U79" s="159">
        <v>22</v>
      </c>
      <c r="V79" s="159">
        <v>23</v>
      </c>
      <c r="W79" s="159">
        <v>24</v>
      </c>
      <c r="X79" s="159">
        <v>26</v>
      </c>
      <c r="Y79" s="159">
        <v>27</v>
      </c>
      <c r="Z79" s="159">
        <v>29</v>
      </c>
      <c r="AA79" s="159" t="e">
        <f>AA2</f>
        <v>#REF!</v>
      </c>
      <c r="AB79" s="159" t="e">
        <f t="shared" ref="AB79:AH79" si="0">AB2</f>
        <v>#REF!</v>
      </c>
      <c r="AC79" s="159" t="e">
        <f t="shared" si="0"/>
        <v>#REF!</v>
      </c>
      <c r="AD79" s="159" t="e">
        <f t="shared" si="0"/>
        <v>#REF!</v>
      </c>
      <c r="AE79" s="159" t="e">
        <f t="shared" si="0"/>
        <v>#REF!</v>
      </c>
      <c r="AF79" s="159" t="e">
        <f t="shared" si="0"/>
        <v>#REF!</v>
      </c>
      <c r="AG79" s="159" t="e">
        <f t="shared" si="0"/>
        <v>#REF!</v>
      </c>
      <c r="AH79" s="159" t="e">
        <f t="shared" si="0"/>
        <v>#REF!</v>
      </c>
      <c r="AI79" s="159">
        <v>22</v>
      </c>
    </row>
    <row r="80" spans="1:38" ht="25.7" x14ac:dyDescent="0.2">
      <c r="A80" s="157"/>
      <c r="B80" s="117" t="s">
        <v>388</v>
      </c>
      <c r="C80" s="117"/>
      <c r="D80" s="117"/>
      <c r="E80" s="158"/>
      <c r="F80" s="119"/>
      <c r="G80" s="120"/>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row>
    <row r="81" spans="1:35" ht="25.7" x14ac:dyDescent="0.2">
      <c r="A81" s="157"/>
      <c r="B81" s="117" t="s">
        <v>389</v>
      </c>
      <c r="C81" s="117" t="s">
        <v>401</v>
      </c>
      <c r="D81" s="117"/>
      <c r="E81" s="158"/>
      <c r="F81" s="119"/>
      <c r="G81" s="120"/>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row>
    <row r="82" spans="1:35" ht="38.5" x14ac:dyDescent="0.2">
      <c r="A82" s="157"/>
      <c r="B82" s="117" t="s">
        <v>390</v>
      </c>
      <c r="C82" s="117" t="s">
        <v>402</v>
      </c>
      <c r="D82" s="117"/>
      <c r="E82" s="158"/>
      <c r="F82" s="119"/>
      <c r="G82" s="120"/>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row>
    <row r="83" spans="1:35" x14ac:dyDescent="0.2">
      <c r="A83" s="157"/>
      <c r="B83" s="117"/>
      <c r="C83" s="117" t="s">
        <v>93</v>
      </c>
      <c r="D83" s="117"/>
      <c r="E83" s="158"/>
      <c r="F83" s="119"/>
      <c r="G83" s="120"/>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row>
    <row r="84" spans="1:35" ht="25.7" x14ac:dyDescent="0.2">
      <c r="A84" s="157"/>
      <c r="B84" s="117"/>
      <c r="C84" s="117" t="s">
        <v>403</v>
      </c>
      <c r="D84" s="117"/>
      <c r="E84" s="158"/>
      <c r="F84" s="119"/>
      <c r="G84" s="120"/>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row>
    <row r="85" spans="1:35" ht="102.65" x14ac:dyDescent="0.2">
      <c r="A85" s="157"/>
      <c r="B85" s="117" t="s">
        <v>392</v>
      </c>
      <c r="C85" s="118" t="s">
        <v>404</v>
      </c>
      <c r="D85" s="118"/>
      <c r="E85" s="158"/>
      <c r="F85" s="119"/>
      <c r="G85" s="120"/>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row>
    <row r="86" spans="1:35" x14ac:dyDescent="0.2">
      <c r="A86" s="157"/>
      <c r="B86" s="117"/>
      <c r="C86" s="121" t="s">
        <v>405</v>
      </c>
      <c r="D86" s="121"/>
      <c r="E86" s="158"/>
      <c r="F86" s="119"/>
      <c r="G86" s="120"/>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row>
    <row r="87" spans="1:35" x14ac:dyDescent="0.2">
      <c r="A87" s="157"/>
      <c r="B87" s="117"/>
      <c r="C87" s="116" t="s">
        <v>387</v>
      </c>
      <c r="D87" s="116"/>
      <c r="E87" s="158"/>
      <c r="F87" s="119"/>
      <c r="G87" s="120"/>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row>
    <row r="88" spans="1:35" x14ac:dyDescent="0.2">
      <c r="A88" s="157"/>
      <c r="B88" s="117" t="s">
        <v>394</v>
      </c>
      <c r="C88" s="117"/>
      <c r="D88" s="117"/>
      <c r="E88" s="158" t="s">
        <v>406</v>
      </c>
      <c r="F88" s="119" t="s">
        <v>76</v>
      </c>
      <c r="G88" s="120" t="s">
        <v>76</v>
      </c>
      <c r="H88" s="159" t="s">
        <v>406</v>
      </c>
      <c r="I88" s="159" t="s">
        <v>76</v>
      </c>
      <c r="J88" s="159" t="s">
        <v>406</v>
      </c>
      <c r="K88" s="159" t="s">
        <v>406</v>
      </c>
      <c r="L88" s="159" t="s">
        <v>406</v>
      </c>
      <c r="M88" s="159" t="s">
        <v>406</v>
      </c>
      <c r="N88" s="159" t="s">
        <v>76</v>
      </c>
      <c r="O88" s="159" t="s">
        <v>406</v>
      </c>
      <c r="P88" s="159" t="s">
        <v>406</v>
      </c>
      <c r="Q88" s="159" t="s">
        <v>76</v>
      </c>
      <c r="R88" s="159" t="s">
        <v>76</v>
      </c>
      <c r="S88" s="159" t="s">
        <v>76</v>
      </c>
      <c r="T88" s="159" t="s">
        <v>406</v>
      </c>
      <c r="U88" s="159" t="s">
        <v>406</v>
      </c>
      <c r="V88" s="159" t="s">
        <v>406</v>
      </c>
      <c r="W88" s="159" t="s">
        <v>406</v>
      </c>
      <c r="X88" s="159" t="s">
        <v>76</v>
      </c>
      <c r="Y88" s="159" t="s">
        <v>406</v>
      </c>
      <c r="Z88" s="159" t="s">
        <v>406</v>
      </c>
      <c r="AA88" s="159" t="s">
        <v>406</v>
      </c>
      <c r="AB88" s="159"/>
      <c r="AC88" s="159"/>
      <c r="AD88" s="159"/>
      <c r="AE88" s="159"/>
      <c r="AF88" s="159"/>
      <c r="AG88" s="159"/>
      <c r="AH88" s="159"/>
      <c r="AI88" s="159" t="s">
        <v>406</v>
      </c>
    </row>
    <row r="89" spans="1:35" x14ac:dyDescent="0.2">
      <c r="A89" s="157"/>
      <c r="B89" s="117"/>
      <c r="C89" s="117"/>
      <c r="D89" s="117"/>
      <c r="E89" s="158" t="s">
        <v>406</v>
      </c>
      <c r="F89" s="119" t="s">
        <v>406</v>
      </c>
      <c r="G89" s="120" t="s">
        <v>76</v>
      </c>
      <c r="H89" s="159" t="s">
        <v>406</v>
      </c>
      <c r="I89" s="159" t="s">
        <v>76</v>
      </c>
      <c r="J89" s="159" t="s">
        <v>76</v>
      </c>
      <c r="K89" s="159" t="s">
        <v>406</v>
      </c>
      <c r="L89" s="159" t="s">
        <v>76</v>
      </c>
      <c r="M89" s="159" t="s">
        <v>406</v>
      </c>
      <c r="N89" s="159" t="s">
        <v>76</v>
      </c>
      <c r="O89" s="159" t="s">
        <v>406</v>
      </c>
      <c r="P89" s="159" t="s">
        <v>406</v>
      </c>
      <c r="Q89" s="159" t="s">
        <v>76</v>
      </c>
      <c r="R89" s="159" t="s">
        <v>76</v>
      </c>
      <c r="S89" s="159" t="s">
        <v>76</v>
      </c>
      <c r="T89" s="159" t="s">
        <v>406</v>
      </c>
      <c r="U89" s="159" t="s">
        <v>406</v>
      </c>
      <c r="V89" s="159" t="s">
        <v>406</v>
      </c>
      <c r="W89" s="159" t="s">
        <v>406</v>
      </c>
      <c r="X89" s="159" t="s">
        <v>76</v>
      </c>
      <c r="Y89" s="159" t="s">
        <v>406</v>
      </c>
      <c r="Z89" s="159" t="s">
        <v>406</v>
      </c>
      <c r="AA89" s="159" t="s">
        <v>406</v>
      </c>
      <c r="AB89" s="159"/>
      <c r="AC89" s="159"/>
      <c r="AD89" s="159"/>
      <c r="AE89" s="159"/>
      <c r="AF89" s="159"/>
      <c r="AG89" s="159"/>
      <c r="AH89" s="159"/>
      <c r="AI89" s="159" t="s">
        <v>406</v>
      </c>
    </row>
    <row r="90" spans="1:35" x14ac:dyDescent="0.2">
      <c r="A90" s="157"/>
      <c r="B90" s="117"/>
      <c r="C90" s="117"/>
      <c r="D90" s="117"/>
      <c r="E90" s="158" t="s">
        <v>406</v>
      </c>
      <c r="F90" s="119" t="s">
        <v>76</v>
      </c>
      <c r="G90" s="120" t="s">
        <v>76</v>
      </c>
      <c r="H90" s="159" t="s">
        <v>406</v>
      </c>
      <c r="I90" s="159" t="s">
        <v>76</v>
      </c>
      <c r="J90" s="159" t="s">
        <v>406</v>
      </c>
      <c r="K90" s="159" t="s">
        <v>406</v>
      </c>
      <c r="L90" s="159" t="s">
        <v>406</v>
      </c>
      <c r="M90" s="159" t="s">
        <v>406</v>
      </c>
      <c r="N90" s="159" t="s">
        <v>76</v>
      </c>
      <c r="O90" s="159" t="s">
        <v>406</v>
      </c>
      <c r="P90" s="159" t="s">
        <v>406</v>
      </c>
      <c r="Q90" s="159" t="s">
        <v>76</v>
      </c>
      <c r="R90" s="159" t="s">
        <v>76</v>
      </c>
      <c r="S90" s="159" t="s">
        <v>76</v>
      </c>
      <c r="T90" s="159" t="s">
        <v>406</v>
      </c>
      <c r="U90" s="159" t="s">
        <v>406</v>
      </c>
      <c r="V90" s="159" t="s">
        <v>406</v>
      </c>
      <c r="W90" s="159" t="s">
        <v>406</v>
      </c>
      <c r="X90" s="159" t="s">
        <v>76</v>
      </c>
      <c r="Y90" s="159" t="s">
        <v>406</v>
      </c>
      <c r="Z90" s="159" t="s">
        <v>406</v>
      </c>
      <c r="AA90" s="159" t="s">
        <v>406</v>
      </c>
      <c r="AB90" s="159"/>
      <c r="AC90" s="159"/>
      <c r="AD90" s="159"/>
      <c r="AE90" s="159"/>
      <c r="AF90" s="159"/>
      <c r="AG90" s="159"/>
      <c r="AH90" s="159"/>
      <c r="AI90" s="159" t="s">
        <v>406</v>
      </c>
    </row>
    <row r="91" spans="1:35" x14ac:dyDescent="0.2">
      <c r="A91" s="157"/>
      <c r="B91" s="117"/>
      <c r="C91" s="117"/>
      <c r="D91" s="117"/>
      <c r="E91" s="158"/>
      <c r="F91" s="119"/>
      <c r="G91" s="120"/>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row>
    <row r="92" spans="1:35" ht="15" customHeight="1" x14ac:dyDescent="0.2">
      <c r="A92" s="157"/>
      <c r="B92" s="117" t="s">
        <v>395</v>
      </c>
      <c r="C92" s="116" t="s">
        <v>391</v>
      </c>
      <c r="D92" s="116"/>
      <c r="E92" s="117"/>
      <c r="F92" s="117"/>
      <c r="G92" s="117"/>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row>
    <row r="93" spans="1:35" x14ac:dyDescent="0.2">
      <c r="A93" s="157"/>
      <c r="B93" s="117"/>
      <c r="C93" s="117"/>
      <c r="D93" s="117"/>
      <c r="E93" s="158" t="s">
        <v>76</v>
      </c>
      <c r="F93" s="119" t="s">
        <v>406</v>
      </c>
      <c r="G93" s="120" t="s">
        <v>76</v>
      </c>
      <c r="H93" s="159" t="s">
        <v>76</v>
      </c>
      <c r="I93" s="159" t="s">
        <v>406</v>
      </c>
      <c r="J93" s="159" t="s">
        <v>76</v>
      </c>
      <c r="K93" s="159" t="s">
        <v>406</v>
      </c>
      <c r="L93" s="159" t="s">
        <v>406</v>
      </c>
      <c r="M93" s="159" t="s">
        <v>76</v>
      </c>
      <c r="N93" s="159" t="s">
        <v>76</v>
      </c>
      <c r="O93" s="159" t="s">
        <v>406</v>
      </c>
      <c r="P93" s="159" t="s">
        <v>406</v>
      </c>
      <c r="Q93" s="159" t="s">
        <v>406</v>
      </c>
      <c r="R93" s="159" t="s">
        <v>406</v>
      </c>
      <c r="S93" s="159" t="s">
        <v>406</v>
      </c>
      <c r="T93" s="159" t="s">
        <v>406</v>
      </c>
      <c r="U93" s="159" t="s">
        <v>76</v>
      </c>
      <c r="V93" s="159" t="s">
        <v>76</v>
      </c>
      <c r="W93" s="159" t="s">
        <v>76</v>
      </c>
      <c r="X93" s="159" t="s">
        <v>76</v>
      </c>
      <c r="Y93" s="159" t="s">
        <v>406</v>
      </c>
      <c r="Z93" s="159" t="s">
        <v>76</v>
      </c>
      <c r="AA93" s="159" t="s">
        <v>76</v>
      </c>
      <c r="AB93" s="159"/>
      <c r="AC93" s="159"/>
      <c r="AD93" s="159"/>
      <c r="AE93" s="159"/>
      <c r="AF93" s="159"/>
      <c r="AG93" s="159"/>
      <c r="AH93" s="159"/>
      <c r="AI93" s="159" t="s">
        <v>76</v>
      </c>
    </row>
    <row r="94" spans="1:35" x14ac:dyDescent="0.2">
      <c r="A94" s="157"/>
      <c r="B94" s="117"/>
      <c r="C94" s="117"/>
      <c r="D94" s="117"/>
      <c r="E94" s="158"/>
      <c r="F94" s="119"/>
      <c r="G94" s="120"/>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row>
    <row r="95" spans="1:35" x14ac:dyDescent="0.2">
      <c r="A95" s="157"/>
      <c r="B95" s="117" t="s">
        <v>396</v>
      </c>
      <c r="C95" s="116" t="s">
        <v>393</v>
      </c>
      <c r="D95" s="116"/>
      <c r="E95" s="158"/>
      <c r="F95" s="119"/>
      <c r="G95" s="120"/>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row>
    <row r="96" spans="1:35" ht="25.7" x14ac:dyDescent="0.2">
      <c r="A96" s="157"/>
      <c r="B96" s="117" t="s">
        <v>397</v>
      </c>
      <c r="C96" s="117"/>
      <c r="D96" s="117"/>
      <c r="E96" s="158" t="s">
        <v>406</v>
      </c>
      <c r="F96" s="119" t="s">
        <v>76</v>
      </c>
      <c r="G96" s="120" t="s">
        <v>76</v>
      </c>
      <c r="H96" s="159" t="s">
        <v>406</v>
      </c>
      <c r="I96" s="159" t="s">
        <v>76</v>
      </c>
      <c r="J96" s="159" t="s">
        <v>406</v>
      </c>
      <c r="K96" s="159" t="s">
        <v>406</v>
      </c>
      <c r="L96" s="159" t="s">
        <v>406</v>
      </c>
      <c r="M96" s="159" t="s">
        <v>406</v>
      </c>
      <c r="N96" s="159" t="s">
        <v>76</v>
      </c>
      <c r="O96" s="159" t="s">
        <v>406</v>
      </c>
      <c r="P96" s="159" t="s">
        <v>406</v>
      </c>
      <c r="Q96" s="159" t="s">
        <v>76</v>
      </c>
      <c r="R96" s="159" t="s">
        <v>76</v>
      </c>
      <c r="S96" s="159" t="s">
        <v>76</v>
      </c>
      <c r="T96" s="159" t="s">
        <v>406</v>
      </c>
      <c r="U96" s="159" t="s">
        <v>406</v>
      </c>
      <c r="V96" s="159" t="s">
        <v>406</v>
      </c>
      <c r="W96" s="159" t="s">
        <v>406</v>
      </c>
      <c r="X96" s="159" t="s">
        <v>76</v>
      </c>
      <c r="Y96" s="159" t="s">
        <v>406</v>
      </c>
      <c r="Z96" s="159" t="s">
        <v>406</v>
      </c>
      <c r="AA96" s="159" t="s">
        <v>406</v>
      </c>
      <c r="AB96" s="159"/>
      <c r="AC96" s="159"/>
      <c r="AD96" s="159"/>
      <c r="AE96" s="159"/>
      <c r="AF96" s="159"/>
      <c r="AG96" s="159"/>
      <c r="AH96" s="159"/>
      <c r="AI96" s="159" t="s">
        <v>406</v>
      </c>
    </row>
    <row r="97" spans="1:35" x14ac:dyDescent="0.2">
      <c r="A97" s="157"/>
      <c r="B97" s="117"/>
      <c r="C97" s="117"/>
      <c r="D97" s="117"/>
      <c r="E97" s="158"/>
      <c r="F97" s="119"/>
      <c r="G97" s="120"/>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row>
    <row r="98" spans="1:35" x14ac:dyDescent="0.2">
      <c r="A98" s="157"/>
      <c r="B98" s="117"/>
      <c r="C98" s="117"/>
      <c r="D98" s="117"/>
      <c r="E98" s="158"/>
      <c r="F98" s="119"/>
      <c r="G98" s="120"/>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row>
    <row r="99" spans="1:35" x14ac:dyDescent="0.2">
      <c r="A99" s="157"/>
      <c r="B99" s="118" t="s">
        <v>399</v>
      </c>
      <c r="C99" s="117"/>
      <c r="D99" s="117"/>
      <c r="E99" s="158" t="s">
        <v>406</v>
      </c>
      <c r="F99" s="119" t="s">
        <v>406</v>
      </c>
      <c r="G99" s="120" t="s">
        <v>76</v>
      </c>
      <c r="H99" s="159" t="s">
        <v>406</v>
      </c>
      <c r="I99" s="159" t="s">
        <v>406</v>
      </c>
      <c r="J99" s="159" t="s">
        <v>76</v>
      </c>
      <c r="K99" s="159" t="s">
        <v>406</v>
      </c>
      <c r="L99" s="159" t="s">
        <v>76</v>
      </c>
      <c r="M99" s="159" t="s">
        <v>406</v>
      </c>
      <c r="N99" s="159" t="s">
        <v>76</v>
      </c>
      <c r="O99" s="159" t="s">
        <v>406</v>
      </c>
      <c r="P99" s="159" t="s">
        <v>406</v>
      </c>
      <c r="Q99" s="159" t="s">
        <v>76</v>
      </c>
      <c r="R99" s="159" t="s">
        <v>76</v>
      </c>
      <c r="S99" s="159" t="s">
        <v>76</v>
      </c>
      <c r="T99" s="159" t="s">
        <v>406</v>
      </c>
      <c r="U99" s="159" t="s">
        <v>406</v>
      </c>
      <c r="V99" s="159" t="s">
        <v>406</v>
      </c>
      <c r="W99" s="159" t="s">
        <v>406</v>
      </c>
      <c r="X99" s="159" t="s">
        <v>406</v>
      </c>
      <c r="Y99" s="159" t="s">
        <v>406</v>
      </c>
      <c r="Z99" s="159" t="s">
        <v>406</v>
      </c>
      <c r="AA99" s="159" t="s">
        <v>406</v>
      </c>
      <c r="AB99" s="159"/>
      <c r="AC99" s="159"/>
      <c r="AD99" s="159"/>
      <c r="AE99" s="159"/>
      <c r="AF99" s="159"/>
      <c r="AG99" s="159"/>
      <c r="AH99" s="159"/>
      <c r="AI99" s="159" t="s">
        <v>406</v>
      </c>
    </row>
    <row r="100" spans="1:35" x14ac:dyDescent="0.2">
      <c r="A100" s="157"/>
      <c r="B100" s="202"/>
      <c r="C100" s="117"/>
      <c r="D100" s="117"/>
      <c r="E100" s="158" t="s">
        <v>406</v>
      </c>
      <c r="F100" s="159" t="s">
        <v>406</v>
      </c>
      <c r="G100" s="159" t="s">
        <v>76</v>
      </c>
      <c r="H100" s="159" t="s">
        <v>406</v>
      </c>
      <c r="I100" s="159" t="s">
        <v>406</v>
      </c>
      <c r="J100" s="159" t="s">
        <v>76</v>
      </c>
      <c r="K100" s="159" t="s">
        <v>406</v>
      </c>
      <c r="L100" s="159" t="s">
        <v>76</v>
      </c>
      <c r="M100" s="159" t="s">
        <v>406</v>
      </c>
      <c r="N100" s="159" t="s">
        <v>76</v>
      </c>
      <c r="O100" s="159" t="s">
        <v>406</v>
      </c>
      <c r="P100" s="159" t="s">
        <v>406</v>
      </c>
      <c r="Q100" s="159" t="s">
        <v>76</v>
      </c>
      <c r="R100" s="159" t="s">
        <v>76</v>
      </c>
      <c r="S100" s="159" t="s">
        <v>76</v>
      </c>
      <c r="T100" s="159" t="s">
        <v>406</v>
      </c>
      <c r="U100" s="159" t="s">
        <v>406</v>
      </c>
      <c r="V100" s="159" t="s">
        <v>406</v>
      </c>
      <c r="W100" s="159" t="s">
        <v>406</v>
      </c>
      <c r="X100" s="159" t="s">
        <v>406</v>
      </c>
      <c r="Y100" s="159" t="s">
        <v>406</v>
      </c>
      <c r="Z100" s="159" t="s">
        <v>406</v>
      </c>
      <c r="AA100" s="159" t="s">
        <v>406</v>
      </c>
      <c r="AB100" s="159"/>
      <c r="AC100" s="159"/>
      <c r="AD100" s="159"/>
      <c r="AE100" s="159"/>
      <c r="AF100" s="159"/>
      <c r="AG100" s="159"/>
      <c r="AH100" s="159"/>
      <c r="AI100" s="159" t="s">
        <v>406</v>
      </c>
    </row>
    <row r="101" spans="1:35" x14ac:dyDescent="0.2">
      <c r="A101" s="157"/>
      <c r="B101" s="202"/>
      <c r="C101" s="117"/>
      <c r="D101" s="117"/>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row>
    <row r="102" spans="1:35" x14ac:dyDescent="0.2">
      <c r="A102" s="157"/>
      <c r="B102" s="202"/>
      <c r="C102" s="116" t="s">
        <v>93</v>
      </c>
      <c r="D102" s="116"/>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row>
    <row r="103" spans="1:35" x14ac:dyDescent="0.2">
      <c r="A103" s="157"/>
      <c r="B103" s="202"/>
      <c r="C103" s="117"/>
      <c r="D103" s="117"/>
      <c r="E103" s="159" t="s">
        <v>76</v>
      </c>
      <c r="F103" s="159" t="s">
        <v>406</v>
      </c>
      <c r="G103" s="159" t="s">
        <v>406</v>
      </c>
      <c r="H103" s="159" t="s">
        <v>76</v>
      </c>
      <c r="I103" s="159" t="s">
        <v>406</v>
      </c>
      <c r="J103" s="159" t="s">
        <v>406</v>
      </c>
      <c r="K103" s="159" t="s">
        <v>406</v>
      </c>
      <c r="L103" s="159" t="s">
        <v>406</v>
      </c>
      <c r="M103" s="159" t="s">
        <v>406</v>
      </c>
      <c r="N103" s="159" t="s">
        <v>406</v>
      </c>
      <c r="O103" s="159" t="s">
        <v>406</v>
      </c>
      <c r="P103" s="159" t="s">
        <v>406</v>
      </c>
      <c r="Q103" s="159" t="s">
        <v>406</v>
      </c>
      <c r="R103" s="159" t="s">
        <v>406</v>
      </c>
      <c r="S103" s="159" t="s">
        <v>406</v>
      </c>
      <c r="T103" s="159" t="s">
        <v>406</v>
      </c>
      <c r="U103" s="159" t="s">
        <v>406</v>
      </c>
      <c r="V103" s="159" t="s">
        <v>406</v>
      </c>
      <c r="W103" s="159" t="s">
        <v>406</v>
      </c>
      <c r="X103" s="159" t="s">
        <v>406</v>
      </c>
      <c r="Y103" s="159" t="s">
        <v>406</v>
      </c>
      <c r="Z103" s="159" t="s">
        <v>406</v>
      </c>
      <c r="AA103" s="159" t="s">
        <v>406</v>
      </c>
      <c r="AB103" s="159"/>
      <c r="AC103" s="159"/>
      <c r="AD103" s="159"/>
      <c r="AE103" s="159"/>
      <c r="AF103" s="159"/>
      <c r="AG103" s="159"/>
      <c r="AH103" s="159"/>
      <c r="AI103" s="159" t="s">
        <v>406</v>
      </c>
    </row>
    <row r="104" spans="1:35" ht="64.2" x14ac:dyDescent="0.2">
      <c r="A104" s="157"/>
      <c r="B104" s="202"/>
      <c r="C104" s="117" t="s">
        <v>409</v>
      </c>
      <c r="D104" s="117"/>
      <c r="E104" s="159" t="s">
        <v>76</v>
      </c>
      <c r="F104" s="159" t="s">
        <v>76</v>
      </c>
      <c r="G104" s="159" t="s">
        <v>406</v>
      </c>
      <c r="H104" s="159" t="s">
        <v>406</v>
      </c>
      <c r="I104" s="159" t="s">
        <v>406</v>
      </c>
      <c r="J104" s="159" t="s">
        <v>76</v>
      </c>
      <c r="K104" s="159" t="s">
        <v>406</v>
      </c>
      <c r="L104" s="159" t="s">
        <v>406</v>
      </c>
      <c r="M104" s="159" t="s">
        <v>406</v>
      </c>
      <c r="N104" s="159" t="s">
        <v>406</v>
      </c>
      <c r="O104" s="159" t="s">
        <v>76</v>
      </c>
      <c r="P104" s="159" t="s">
        <v>406</v>
      </c>
      <c r="Q104" s="159" t="s">
        <v>406</v>
      </c>
      <c r="R104" s="159" t="s">
        <v>406</v>
      </c>
      <c r="S104" s="159" t="s">
        <v>76</v>
      </c>
      <c r="T104" s="159" t="s">
        <v>406</v>
      </c>
      <c r="U104" s="159" t="s">
        <v>406</v>
      </c>
      <c r="V104" s="159" t="s">
        <v>406</v>
      </c>
      <c r="W104" s="159" t="s">
        <v>76</v>
      </c>
      <c r="X104" s="159" t="s">
        <v>406</v>
      </c>
      <c r="Y104" s="159" t="s">
        <v>406</v>
      </c>
      <c r="Z104" s="159" t="s">
        <v>406</v>
      </c>
      <c r="AA104" s="159" t="s">
        <v>406</v>
      </c>
      <c r="AB104" s="159"/>
      <c r="AC104" s="159"/>
      <c r="AD104" s="159"/>
      <c r="AE104" s="159"/>
      <c r="AF104" s="159"/>
      <c r="AG104" s="159"/>
      <c r="AH104" s="159"/>
      <c r="AI104" s="159" t="s">
        <v>406</v>
      </c>
    </row>
    <row r="105" spans="1:35" x14ac:dyDescent="0.2">
      <c r="A105" s="157"/>
      <c r="B105" s="202"/>
      <c r="C105" s="117"/>
      <c r="D105" s="117"/>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row>
    <row r="106" spans="1:35" x14ac:dyDescent="0.2">
      <c r="A106" s="157"/>
      <c r="B106" s="202"/>
      <c r="C106" s="116" t="s">
        <v>398</v>
      </c>
      <c r="D106" s="116"/>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row>
    <row r="107" spans="1:35" x14ac:dyDescent="0.2">
      <c r="A107" s="157"/>
      <c r="B107" s="202"/>
      <c r="C107" s="117"/>
      <c r="D107" s="117"/>
      <c r="E107" s="159" t="s">
        <v>406</v>
      </c>
      <c r="F107" s="159" t="s">
        <v>406</v>
      </c>
      <c r="G107" s="159" t="s">
        <v>406</v>
      </c>
      <c r="H107" s="159" t="s">
        <v>406</v>
      </c>
      <c r="I107" s="159" t="s">
        <v>406</v>
      </c>
      <c r="J107" s="159" t="s">
        <v>406</v>
      </c>
      <c r="K107" s="159" t="s">
        <v>76</v>
      </c>
      <c r="L107" s="159" t="s">
        <v>406</v>
      </c>
      <c r="M107" s="159" t="s">
        <v>406</v>
      </c>
      <c r="N107" s="159" t="s">
        <v>406</v>
      </c>
      <c r="O107" s="159" t="s">
        <v>406</v>
      </c>
      <c r="P107" s="159" t="s">
        <v>406</v>
      </c>
      <c r="Q107" s="159" t="s">
        <v>406</v>
      </c>
      <c r="R107" s="159" t="s">
        <v>406</v>
      </c>
      <c r="S107" s="159" t="s">
        <v>406</v>
      </c>
      <c r="T107" s="159" t="s">
        <v>76</v>
      </c>
      <c r="U107" s="159" t="s">
        <v>406</v>
      </c>
      <c r="V107" s="159" t="s">
        <v>406</v>
      </c>
      <c r="W107" s="159" t="s">
        <v>406</v>
      </c>
      <c r="X107" s="159" t="s">
        <v>406</v>
      </c>
      <c r="Y107" s="159" t="s">
        <v>406</v>
      </c>
      <c r="Z107" s="159" t="s">
        <v>406</v>
      </c>
      <c r="AA107" s="159" t="s">
        <v>406</v>
      </c>
      <c r="AB107" s="159"/>
      <c r="AC107" s="159"/>
      <c r="AD107" s="159"/>
      <c r="AE107" s="159"/>
      <c r="AF107" s="159"/>
      <c r="AG107" s="159"/>
      <c r="AH107" s="159"/>
      <c r="AI107" s="159" t="s">
        <v>406</v>
      </c>
    </row>
  </sheetData>
  <mergeCells count="8">
    <mergeCell ref="B27:B28"/>
    <mergeCell ref="A64:B64"/>
    <mergeCell ref="A4:A8"/>
    <mergeCell ref="A9:A11"/>
    <mergeCell ref="A12:A16"/>
    <mergeCell ref="A19:A22"/>
    <mergeCell ref="B23:B24"/>
    <mergeCell ref="B25:B26"/>
  </mergeCells>
  <pageMargins left="0.7" right="0.7" top="0.75" bottom="0.75" header="0.3" footer="0.3"/>
  <pageSetup paperSize="8" scale="2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46A0-D493-48A3-AB2C-5F19DDCEF1FC}">
  <dimension ref="A1:D34"/>
  <sheetViews>
    <sheetView topLeftCell="A19" workbookViewId="0">
      <selection activeCell="A9" sqref="A9:A11"/>
    </sheetView>
  </sheetViews>
  <sheetFormatPr defaultRowHeight="14.3" x14ac:dyDescent="0.25"/>
  <cols>
    <col min="1" max="1" width="14.28515625" bestFit="1" customWidth="1"/>
    <col min="2" max="2" width="122.85546875" bestFit="1" customWidth="1"/>
    <col min="3" max="3" width="56.85546875" bestFit="1" customWidth="1"/>
    <col min="4" max="4" width="66.28515625" customWidth="1"/>
  </cols>
  <sheetData>
    <row r="1" spans="1:4" x14ac:dyDescent="0.25">
      <c r="A1" s="164" t="s">
        <v>438</v>
      </c>
      <c r="B1" s="164" t="s">
        <v>439</v>
      </c>
      <c r="C1" s="164" t="s">
        <v>474</v>
      </c>
      <c r="D1" s="164" t="s">
        <v>440</v>
      </c>
    </row>
    <row r="2" spans="1:4" ht="71.3" x14ac:dyDescent="0.25">
      <c r="A2" s="176" t="s">
        <v>475</v>
      </c>
      <c r="B2" s="2" t="s">
        <v>378</v>
      </c>
      <c r="C2" s="2" t="s">
        <v>476</v>
      </c>
      <c r="D2" s="2" t="s">
        <v>477</v>
      </c>
    </row>
    <row r="3" spans="1:4" ht="99.8" x14ac:dyDescent="0.25">
      <c r="A3" s="176" t="s">
        <v>478</v>
      </c>
      <c r="B3" s="2" t="s">
        <v>378</v>
      </c>
      <c r="C3" s="2" t="s">
        <v>479</v>
      </c>
      <c r="D3" s="2" t="s">
        <v>480</v>
      </c>
    </row>
    <row r="4" spans="1:4" ht="57.05" x14ac:dyDescent="0.25">
      <c r="A4" s="169">
        <v>3</v>
      </c>
      <c r="B4" s="170" t="s">
        <v>39</v>
      </c>
      <c r="C4" s="2" t="s">
        <v>476</v>
      </c>
      <c r="D4" s="2" t="s">
        <v>477</v>
      </c>
    </row>
    <row r="5" spans="1:4" x14ac:dyDescent="0.25">
      <c r="A5" s="169">
        <v>4</v>
      </c>
      <c r="B5" s="170" t="s">
        <v>379</v>
      </c>
      <c r="C5" s="171" t="s">
        <v>450</v>
      </c>
      <c r="D5" s="171"/>
    </row>
    <row r="6" spans="1:4" ht="57.05" x14ac:dyDescent="0.25">
      <c r="A6" s="169">
        <v>5</v>
      </c>
      <c r="B6" s="2" t="s">
        <v>481</v>
      </c>
      <c r="C6" s="2" t="s">
        <v>476</v>
      </c>
      <c r="D6" s="2" t="s">
        <v>477</v>
      </c>
    </row>
    <row r="7" spans="1:4" ht="285.14999999999998" x14ac:dyDescent="0.25">
      <c r="A7" s="169">
        <v>6</v>
      </c>
      <c r="B7" s="2" t="s">
        <v>482</v>
      </c>
      <c r="C7" s="2" t="s">
        <v>483</v>
      </c>
      <c r="D7" s="171" t="s">
        <v>442</v>
      </c>
    </row>
    <row r="8" spans="1:4" ht="99.8" x14ac:dyDescent="0.25">
      <c r="A8" s="169">
        <v>7</v>
      </c>
      <c r="B8" s="170" t="s">
        <v>411</v>
      </c>
      <c r="C8" s="2" t="s">
        <v>484</v>
      </c>
      <c r="D8" s="171" t="s">
        <v>485</v>
      </c>
    </row>
    <row r="9" spans="1:4" ht="85.55" x14ac:dyDescent="0.25">
      <c r="A9" s="169">
        <v>8</v>
      </c>
      <c r="B9" s="170" t="s">
        <v>486</v>
      </c>
      <c r="C9" s="171" t="s">
        <v>444</v>
      </c>
      <c r="D9" s="171" t="s">
        <v>487</v>
      </c>
    </row>
    <row r="10" spans="1:4" ht="85.55" x14ac:dyDescent="0.25">
      <c r="A10" s="169">
        <v>9</v>
      </c>
      <c r="B10" s="2" t="s">
        <v>44</v>
      </c>
      <c r="C10" s="171" t="s">
        <v>488</v>
      </c>
      <c r="D10" s="171" t="s">
        <v>489</v>
      </c>
    </row>
    <row r="11" spans="1:4" x14ac:dyDescent="0.25">
      <c r="A11" s="173">
        <v>11</v>
      </c>
      <c r="B11" t="s">
        <v>382</v>
      </c>
      <c r="C11" s="2" t="s">
        <v>248</v>
      </c>
    </row>
    <row r="12" spans="1:4" x14ac:dyDescent="0.25">
      <c r="A12" s="169">
        <v>16</v>
      </c>
      <c r="B12" s="170" t="s">
        <v>46</v>
      </c>
      <c r="C12" s="171" t="s">
        <v>450</v>
      </c>
      <c r="D12" s="171"/>
    </row>
    <row r="13" spans="1:4" ht="99.8" x14ac:dyDescent="0.25">
      <c r="A13" s="169">
        <v>17</v>
      </c>
      <c r="B13" s="170" t="s">
        <v>47</v>
      </c>
      <c r="C13" s="171" t="s">
        <v>444</v>
      </c>
      <c r="D13" s="171" t="s">
        <v>490</v>
      </c>
    </row>
    <row r="14" spans="1:4" ht="28.55" x14ac:dyDescent="0.25">
      <c r="A14" s="169">
        <v>18</v>
      </c>
      <c r="B14" s="170" t="s">
        <v>491</v>
      </c>
      <c r="C14" s="171" t="s">
        <v>492</v>
      </c>
      <c r="D14" s="171" t="s">
        <v>493</v>
      </c>
    </row>
    <row r="15" spans="1:4" ht="99.8" x14ac:dyDescent="0.25">
      <c r="A15" s="178" t="s">
        <v>445</v>
      </c>
      <c r="B15" s="175" t="s">
        <v>455</v>
      </c>
      <c r="C15" s="171" t="s">
        <v>479</v>
      </c>
      <c r="D15" s="171" t="s">
        <v>494</v>
      </c>
    </row>
    <row r="16" spans="1:4" ht="42.8" x14ac:dyDescent="0.25">
      <c r="A16" s="169" t="s">
        <v>447</v>
      </c>
      <c r="B16" s="170" t="s">
        <v>412</v>
      </c>
      <c r="C16" s="172" t="s">
        <v>248</v>
      </c>
      <c r="D16" s="171" t="s">
        <v>495</v>
      </c>
    </row>
    <row r="17" spans="1:4" ht="99.8" x14ac:dyDescent="0.25">
      <c r="A17" s="169">
        <v>20</v>
      </c>
      <c r="B17" s="170" t="s">
        <v>496</v>
      </c>
      <c r="C17" s="171" t="s">
        <v>497</v>
      </c>
      <c r="D17" s="171" t="s">
        <v>498</v>
      </c>
    </row>
    <row r="18" spans="1:4" ht="114.1" x14ac:dyDescent="0.25">
      <c r="A18" s="169">
        <v>21</v>
      </c>
      <c r="B18" s="2" t="s">
        <v>499</v>
      </c>
      <c r="C18" s="171" t="s">
        <v>444</v>
      </c>
      <c r="D18" s="171" t="s">
        <v>500</v>
      </c>
    </row>
    <row r="19" spans="1:4" ht="114.1" x14ac:dyDescent="0.25">
      <c r="A19" s="169">
        <v>22</v>
      </c>
      <c r="B19" s="2" t="s">
        <v>501</v>
      </c>
      <c r="C19" s="174" t="s">
        <v>502</v>
      </c>
      <c r="D19" s="174" t="s">
        <v>503</v>
      </c>
    </row>
    <row r="20" spans="1:4" ht="28.55" x14ac:dyDescent="0.25">
      <c r="A20" s="169">
        <v>23</v>
      </c>
      <c r="B20" s="2" t="s">
        <v>504</v>
      </c>
      <c r="C20" s="174" t="s">
        <v>248</v>
      </c>
      <c r="D20" s="171"/>
    </row>
    <row r="21" spans="1:4" x14ac:dyDescent="0.25">
      <c r="A21" s="169">
        <v>24</v>
      </c>
      <c r="B21" s="176" t="s">
        <v>505</v>
      </c>
      <c r="C21" s="174" t="s">
        <v>248</v>
      </c>
    </row>
    <row r="22" spans="1:4" ht="28.55" x14ac:dyDescent="0.25">
      <c r="A22" s="169">
        <v>26</v>
      </c>
      <c r="B22" s="176" t="s">
        <v>424</v>
      </c>
      <c r="C22" s="174" t="s">
        <v>248</v>
      </c>
      <c r="D22" s="171"/>
    </row>
    <row r="23" spans="1:4" x14ac:dyDescent="0.25">
      <c r="A23" s="169">
        <v>27</v>
      </c>
      <c r="B23" s="170" t="s">
        <v>55</v>
      </c>
      <c r="C23" s="171" t="s">
        <v>450</v>
      </c>
      <c r="D23" s="171"/>
    </row>
    <row r="24" spans="1:4" ht="28.55" x14ac:dyDescent="0.25">
      <c r="A24" s="169">
        <v>29</v>
      </c>
      <c r="B24" s="2" t="s">
        <v>506</v>
      </c>
      <c r="C24" s="171" t="s">
        <v>450</v>
      </c>
      <c r="D24" s="171"/>
    </row>
    <row r="25" spans="1:4" ht="28.55" x14ac:dyDescent="0.25">
      <c r="A25" s="169">
        <v>30</v>
      </c>
      <c r="B25" s="2" t="s">
        <v>507</v>
      </c>
      <c r="C25" s="171" t="s">
        <v>508</v>
      </c>
    </row>
    <row r="26" spans="1:4" ht="42.8" x14ac:dyDescent="0.25">
      <c r="A26" s="169">
        <v>32</v>
      </c>
      <c r="B26" s="170" t="s">
        <v>426</v>
      </c>
      <c r="C26" s="174" t="s">
        <v>248</v>
      </c>
      <c r="D26" s="171" t="s">
        <v>509</v>
      </c>
    </row>
    <row r="27" spans="1:4" ht="42.8" x14ac:dyDescent="0.25">
      <c r="A27" s="169">
        <v>33</v>
      </c>
      <c r="B27" s="170" t="s">
        <v>427</v>
      </c>
      <c r="C27" s="174" t="s">
        <v>248</v>
      </c>
      <c r="D27" s="171" t="s">
        <v>495</v>
      </c>
    </row>
    <row r="28" spans="1:4" ht="71.3" x14ac:dyDescent="0.25">
      <c r="A28" s="169">
        <v>34</v>
      </c>
      <c r="B28" s="170" t="s">
        <v>448</v>
      </c>
      <c r="C28" s="174" t="s">
        <v>248</v>
      </c>
      <c r="D28" s="171" t="s">
        <v>510</v>
      </c>
    </row>
    <row r="29" spans="1:4" ht="42.8" x14ac:dyDescent="0.25">
      <c r="A29" s="169">
        <v>35</v>
      </c>
      <c r="B29" s="170" t="s">
        <v>449</v>
      </c>
      <c r="C29" s="174" t="s">
        <v>248</v>
      </c>
      <c r="D29" s="179" t="s">
        <v>495</v>
      </c>
    </row>
    <row r="30" spans="1:4" ht="42.8" x14ac:dyDescent="0.25">
      <c r="A30" s="169">
        <v>37</v>
      </c>
      <c r="B30" s="2" t="s">
        <v>511</v>
      </c>
      <c r="C30" s="174" t="s">
        <v>248</v>
      </c>
      <c r="D30" s="179" t="s">
        <v>495</v>
      </c>
    </row>
    <row r="31" spans="1:4" ht="185.35" x14ac:dyDescent="0.25">
      <c r="A31" s="169">
        <v>38</v>
      </c>
      <c r="B31" s="170" t="s">
        <v>381</v>
      </c>
      <c r="C31" s="2" t="s">
        <v>512</v>
      </c>
      <c r="D31" s="2" t="s">
        <v>513</v>
      </c>
    </row>
    <row r="32" spans="1:4" ht="114.1" x14ac:dyDescent="0.25">
      <c r="A32" s="169">
        <v>39</v>
      </c>
      <c r="B32" s="170" t="s">
        <v>514</v>
      </c>
      <c r="C32" s="174" t="s">
        <v>502</v>
      </c>
      <c r="D32" s="174" t="s">
        <v>503</v>
      </c>
    </row>
    <row r="33" spans="1:4" ht="42.8" x14ac:dyDescent="0.25">
      <c r="A33" s="178">
        <v>40</v>
      </c>
      <c r="B33" s="176" t="s">
        <v>472</v>
      </c>
      <c r="C33" s="174" t="s">
        <v>248</v>
      </c>
      <c r="D33" s="171" t="s">
        <v>495</v>
      </c>
    </row>
    <row r="34" spans="1:4" ht="42.8" x14ac:dyDescent="0.25">
      <c r="A34" s="169">
        <v>41</v>
      </c>
      <c r="B34" s="170" t="s">
        <v>473</v>
      </c>
      <c r="C34" s="174" t="s">
        <v>248</v>
      </c>
      <c r="D34" s="171" t="s">
        <v>495</v>
      </c>
    </row>
  </sheetData>
  <autoFilter ref="A1:D30" xr:uid="{A540F7D8-1D6F-4267-90A3-2A25992AFBAE}"/>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C1895-3E2D-4FC1-BE33-F3DED490BE79}">
  <dimension ref="A1:H31"/>
  <sheetViews>
    <sheetView topLeftCell="A13" workbookViewId="0">
      <selection activeCell="A9" sqref="A9:A11"/>
    </sheetView>
  </sheetViews>
  <sheetFormatPr defaultRowHeight="14.3" x14ac:dyDescent="0.25"/>
  <cols>
    <col min="1" max="1" width="16.85546875" style="169" bestFit="1" customWidth="1"/>
    <col min="2" max="2" width="32.85546875" style="169" bestFit="1" customWidth="1"/>
    <col min="3" max="3" width="14.28515625" bestFit="1" customWidth="1"/>
    <col min="4" max="4" width="79.42578125" customWidth="1"/>
    <col min="5" max="5" width="112.85546875" customWidth="1"/>
    <col min="6" max="6" width="121" customWidth="1"/>
  </cols>
  <sheetData>
    <row r="1" spans="1:6" x14ac:dyDescent="0.25">
      <c r="A1" s="180" t="s">
        <v>515</v>
      </c>
      <c r="B1" s="180" t="s">
        <v>516</v>
      </c>
      <c r="C1" s="164" t="s">
        <v>438</v>
      </c>
      <c r="D1" s="164" t="s">
        <v>439</v>
      </c>
      <c r="E1" s="164" t="s">
        <v>474</v>
      </c>
      <c r="F1" s="164" t="s">
        <v>440</v>
      </c>
    </row>
    <row r="2" spans="1:6" ht="28.55" x14ac:dyDescent="0.25">
      <c r="A2" s="169">
        <v>1</v>
      </c>
      <c r="B2" s="169" t="s">
        <v>517</v>
      </c>
      <c r="C2" s="170">
        <v>9</v>
      </c>
      <c r="D2" s="2" t="s">
        <v>44</v>
      </c>
      <c r="E2" s="175" t="s">
        <v>248</v>
      </c>
      <c r="F2" s="171"/>
    </row>
    <row r="3" spans="1:6" x14ac:dyDescent="0.25">
      <c r="A3" s="169" t="s">
        <v>518</v>
      </c>
      <c r="B3" s="169" t="s">
        <v>519</v>
      </c>
      <c r="C3" s="181">
        <v>41</v>
      </c>
      <c r="D3" s="174" t="s">
        <v>520</v>
      </c>
      <c r="E3" s="175" t="s">
        <v>248</v>
      </c>
      <c r="F3" s="171"/>
    </row>
    <row r="4" spans="1:6" x14ac:dyDescent="0.25">
      <c r="A4" s="169" t="s">
        <v>521</v>
      </c>
      <c r="B4" s="169" t="s">
        <v>519</v>
      </c>
      <c r="C4" s="181">
        <v>41</v>
      </c>
      <c r="D4" s="174" t="s">
        <v>520</v>
      </c>
      <c r="E4" s="175" t="s">
        <v>248</v>
      </c>
      <c r="F4" s="171"/>
    </row>
    <row r="5" spans="1:6" ht="28.55" x14ac:dyDescent="0.25">
      <c r="A5" s="169">
        <v>3</v>
      </c>
      <c r="B5" s="169" t="s">
        <v>522</v>
      </c>
      <c r="C5" s="170">
        <v>9</v>
      </c>
      <c r="D5" s="2" t="s">
        <v>44</v>
      </c>
      <c r="E5" s="172" t="s">
        <v>450</v>
      </c>
      <c r="F5" s="171" t="s">
        <v>523</v>
      </c>
    </row>
    <row r="6" spans="1:6" ht="28.55" x14ac:dyDescent="0.25">
      <c r="A6" s="169">
        <v>4</v>
      </c>
      <c r="B6" s="169" t="s">
        <v>524</v>
      </c>
      <c r="C6" s="170">
        <v>9</v>
      </c>
      <c r="D6" s="2" t="s">
        <v>44</v>
      </c>
      <c r="E6" s="174" t="s">
        <v>248</v>
      </c>
      <c r="F6" s="171"/>
    </row>
    <row r="7" spans="1:6" ht="71.3" x14ac:dyDescent="0.25">
      <c r="A7" s="169">
        <v>5</v>
      </c>
      <c r="B7" s="169" t="s">
        <v>525</v>
      </c>
      <c r="C7" s="170">
        <v>7</v>
      </c>
      <c r="D7" s="170" t="s">
        <v>411</v>
      </c>
      <c r="E7" s="2" t="s">
        <v>526</v>
      </c>
      <c r="F7" s="171" t="s">
        <v>527</v>
      </c>
    </row>
    <row r="8" spans="1:6" ht="71.3" x14ac:dyDescent="0.25">
      <c r="A8" s="169">
        <v>5</v>
      </c>
      <c r="B8" s="169" t="s">
        <v>525</v>
      </c>
      <c r="C8" s="170">
        <v>9</v>
      </c>
      <c r="D8" s="2" t="s">
        <v>44</v>
      </c>
      <c r="E8" s="171" t="s">
        <v>497</v>
      </c>
      <c r="F8" s="171" t="s">
        <v>528</v>
      </c>
    </row>
    <row r="9" spans="1:6" ht="28.55" x14ac:dyDescent="0.25">
      <c r="A9" s="169">
        <v>6</v>
      </c>
      <c r="B9" s="169" t="s">
        <v>529</v>
      </c>
      <c r="C9" s="170">
        <v>9</v>
      </c>
      <c r="D9" s="2" t="s">
        <v>44</v>
      </c>
      <c r="E9" s="174" t="s">
        <v>248</v>
      </c>
      <c r="F9" s="171"/>
    </row>
    <row r="10" spans="1:6" ht="28.55" x14ac:dyDescent="0.25">
      <c r="A10" s="169">
        <v>7</v>
      </c>
      <c r="B10" s="169" t="s">
        <v>530</v>
      </c>
      <c r="C10" s="170">
        <v>9</v>
      </c>
      <c r="D10" s="2" t="s">
        <v>44</v>
      </c>
      <c r="E10" s="175" t="s">
        <v>248</v>
      </c>
      <c r="F10" s="171"/>
    </row>
    <row r="11" spans="1:6" ht="28.55" x14ac:dyDescent="0.25">
      <c r="A11" s="169">
        <v>8</v>
      </c>
      <c r="B11" s="169" t="s">
        <v>531</v>
      </c>
      <c r="C11" s="170">
        <v>9</v>
      </c>
      <c r="D11" s="2" t="s">
        <v>44</v>
      </c>
      <c r="E11" s="175" t="s">
        <v>248</v>
      </c>
      <c r="F11" s="171"/>
    </row>
    <row r="12" spans="1:6" ht="28.55" x14ac:dyDescent="0.25">
      <c r="A12" s="169">
        <v>9</v>
      </c>
      <c r="B12" s="169" t="s">
        <v>532</v>
      </c>
      <c r="C12" s="170">
        <v>9</v>
      </c>
      <c r="D12" s="2" t="s">
        <v>44</v>
      </c>
      <c r="E12" s="175" t="s">
        <v>248</v>
      </c>
      <c r="F12" s="171"/>
    </row>
    <row r="13" spans="1:6" ht="28.55" x14ac:dyDescent="0.25">
      <c r="A13" s="169" t="s">
        <v>533</v>
      </c>
      <c r="B13" s="169" t="s">
        <v>534</v>
      </c>
      <c r="C13" s="170">
        <v>9</v>
      </c>
      <c r="D13" s="2" t="s">
        <v>44</v>
      </c>
      <c r="E13" s="175" t="s">
        <v>248</v>
      </c>
      <c r="F13" s="171"/>
    </row>
    <row r="14" spans="1:6" ht="28.55" x14ac:dyDescent="0.25">
      <c r="A14" s="169" t="s">
        <v>535</v>
      </c>
      <c r="B14" s="169" t="s">
        <v>536</v>
      </c>
      <c r="C14" s="182" t="s">
        <v>537</v>
      </c>
      <c r="D14" s="171" t="s">
        <v>44</v>
      </c>
      <c r="E14" s="174" t="s">
        <v>248</v>
      </c>
      <c r="F14" s="171"/>
    </row>
    <row r="15" spans="1:6" ht="71.3" x14ac:dyDescent="0.25">
      <c r="A15" s="169">
        <v>11</v>
      </c>
      <c r="B15" s="169" t="s">
        <v>538</v>
      </c>
      <c r="C15" s="170">
        <v>7</v>
      </c>
      <c r="D15" s="175" t="s">
        <v>411</v>
      </c>
      <c r="E15" s="2" t="s">
        <v>526</v>
      </c>
      <c r="F15" s="171" t="s">
        <v>527</v>
      </c>
    </row>
    <row r="16" spans="1:6" ht="28.55" x14ac:dyDescent="0.25">
      <c r="A16" s="169">
        <v>11</v>
      </c>
      <c r="B16" s="169" t="s">
        <v>538</v>
      </c>
      <c r="C16" s="170">
        <v>9</v>
      </c>
      <c r="D16" s="2" t="s">
        <v>44</v>
      </c>
      <c r="E16" s="172" t="s">
        <v>450</v>
      </c>
      <c r="F16" s="171" t="s">
        <v>539</v>
      </c>
    </row>
    <row r="17" spans="1:8" ht="42.8" x14ac:dyDescent="0.25">
      <c r="A17" s="169">
        <v>12</v>
      </c>
      <c r="B17" s="169" t="s">
        <v>540</v>
      </c>
      <c r="C17" s="182" t="s">
        <v>541</v>
      </c>
      <c r="D17" s="172" t="s">
        <v>411</v>
      </c>
      <c r="E17" s="171" t="s">
        <v>542</v>
      </c>
      <c r="F17" s="171" t="s">
        <v>543</v>
      </c>
    </row>
    <row r="18" spans="1:8" ht="28.55" x14ac:dyDescent="0.25">
      <c r="A18" s="169">
        <v>13</v>
      </c>
      <c r="B18" s="169" t="s">
        <v>544</v>
      </c>
      <c r="C18" s="170">
        <v>9</v>
      </c>
      <c r="D18" s="2" t="s">
        <v>44</v>
      </c>
      <c r="E18" s="175" t="s">
        <v>248</v>
      </c>
      <c r="F18" s="174" t="s">
        <v>545</v>
      </c>
    </row>
    <row r="19" spans="1:8" x14ac:dyDescent="0.25">
      <c r="A19" s="169">
        <v>15</v>
      </c>
      <c r="B19" s="169" t="s">
        <v>546</v>
      </c>
      <c r="C19">
        <v>35</v>
      </c>
      <c r="D19" t="s">
        <v>547</v>
      </c>
      <c r="E19" s="183" t="s">
        <v>248</v>
      </c>
      <c r="F19" s="184"/>
    </row>
    <row r="20" spans="1:8" ht="71.3" x14ac:dyDescent="0.25">
      <c r="A20" s="169">
        <v>16</v>
      </c>
      <c r="B20" s="169" t="s">
        <v>548</v>
      </c>
      <c r="C20" s="170">
        <v>39</v>
      </c>
      <c r="D20" s="172" t="s">
        <v>549</v>
      </c>
      <c r="E20" s="174" t="s">
        <v>502</v>
      </c>
      <c r="F20" s="174" t="s">
        <v>503</v>
      </c>
    </row>
    <row r="21" spans="1:8" ht="71.3" x14ac:dyDescent="0.25">
      <c r="A21" s="169">
        <v>17</v>
      </c>
      <c r="B21" s="169" t="s">
        <v>550</v>
      </c>
      <c r="C21" s="170">
        <v>39</v>
      </c>
      <c r="D21" s="172" t="s">
        <v>549</v>
      </c>
      <c r="E21" s="174" t="s">
        <v>502</v>
      </c>
      <c r="F21" s="174" t="s">
        <v>503</v>
      </c>
      <c r="H21" s="185"/>
    </row>
    <row r="22" spans="1:8" ht="42.8" x14ac:dyDescent="0.25">
      <c r="A22" s="169">
        <v>18</v>
      </c>
      <c r="B22" s="169" t="s">
        <v>551</v>
      </c>
      <c r="C22" s="186">
        <v>23</v>
      </c>
      <c r="D22" s="2" t="s">
        <v>552</v>
      </c>
      <c r="E22" s="174" t="s">
        <v>248</v>
      </c>
    </row>
    <row r="23" spans="1:8" ht="28.55" x14ac:dyDescent="0.25">
      <c r="A23" s="169">
        <v>18</v>
      </c>
      <c r="B23" s="169" t="s">
        <v>551</v>
      </c>
      <c r="C23" s="186">
        <v>24</v>
      </c>
      <c r="D23" s="2" t="s">
        <v>53</v>
      </c>
      <c r="E23" s="174" t="s">
        <v>248</v>
      </c>
      <c r="F23" s="171" t="s">
        <v>553</v>
      </c>
    </row>
    <row r="24" spans="1:8" ht="42.8" x14ac:dyDescent="0.25">
      <c r="A24" s="169">
        <v>18</v>
      </c>
      <c r="B24" s="169" t="s">
        <v>551</v>
      </c>
      <c r="C24" s="170">
        <v>26</v>
      </c>
      <c r="D24" s="176" t="s">
        <v>554</v>
      </c>
      <c r="E24" s="174" t="s">
        <v>248</v>
      </c>
    </row>
    <row r="25" spans="1:8" ht="71.3" x14ac:dyDescent="0.25">
      <c r="A25" s="169">
        <v>19</v>
      </c>
      <c r="B25" s="169" t="s">
        <v>555</v>
      </c>
      <c r="C25" s="170">
        <v>7</v>
      </c>
      <c r="D25" s="170" t="s">
        <v>411</v>
      </c>
      <c r="E25" s="2" t="s">
        <v>526</v>
      </c>
      <c r="F25" s="171" t="s">
        <v>527</v>
      </c>
    </row>
    <row r="26" spans="1:8" ht="28.55" x14ac:dyDescent="0.25">
      <c r="A26" s="169">
        <v>19</v>
      </c>
      <c r="B26" s="169" t="s">
        <v>555</v>
      </c>
      <c r="C26" s="170">
        <v>9</v>
      </c>
      <c r="D26" s="2" t="s">
        <v>44</v>
      </c>
      <c r="E26" s="175" t="s">
        <v>248</v>
      </c>
      <c r="F26" s="171"/>
    </row>
    <row r="27" spans="1:8" ht="28.55" x14ac:dyDescent="0.25">
      <c r="A27" s="169">
        <v>20</v>
      </c>
      <c r="B27" s="169" t="s">
        <v>556</v>
      </c>
      <c r="C27" s="181">
        <v>40</v>
      </c>
      <c r="D27" s="174" t="s">
        <v>472</v>
      </c>
      <c r="E27" s="175" t="s">
        <v>248</v>
      </c>
      <c r="F27" s="174" t="s">
        <v>557</v>
      </c>
    </row>
    <row r="28" spans="1:8" x14ac:dyDescent="0.25">
      <c r="A28" s="169">
        <v>21</v>
      </c>
      <c r="B28" s="169" t="s">
        <v>558</v>
      </c>
      <c r="C28">
        <v>33</v>
      </c>
      <c r="D28" t="s">
        <v>559</v>
      </c>
      <c r="E28" s="183" t="s">
        <v>248</v>
      </c>
      <c r="F28" s="184"/>
    </row>
    <row r="29" spans="1:8" ht="28.55" x14ac:dyDescent="0.25">
      <c r="A29" s="169">
        <v>22</v>
      </c>
      <c r="B29" s="169" t="s">
        <v>560</v>
      </c>
      <c r="C29" s="170">
        <v>34</v>
      </c>
      <c r="D29" s="170" t="s">
        <v>561</v>
      </c>
      <c r="E29" s="174" t="s">
        <v>248</v>
      </c>
      <c r="F29" s="171" t="s">
        <v>562</v>
      </c>
    </row>
    <row r="30" spans="1:8" ht="28.55" x14ac:dyDescent="0.25">
      <c r="A30" s="169">
        <v>23</v>
      </c>
      <c r="B30" s="169" t="s">
        <v>563</v>
      </c>
      <c r="C30" s="170">
        <v>9</v>
      </c>
      <c r="D30" s="2" t="s">
        <v>44</v>
      </c>
      <c r="E30" s="175" t="s">
        <v>248</v>
      </c>
      <c r="F30" s="171"/>
    </row>
    <row r="31" spans="1:8" x14ac:dyDescent="0.25">
      <c r="A31" s="169">
        <v>24</v>
      </c>
      <c r="B31" s="176" t="s">
        <v>564</v>
      </c>
      <c r="C31" s="181">
        <v>40</v>
      </c>
      <c r="D31" s="174" t="s">
        <v>472</v>
      </c>
      <c r="E31" s="2" t="s">
        <v>248</v>
      </c>
      <c r="F31" s="172"/>
    </row>
  </sheetData>
  <autoFilter ref="A1:F31" xr:uid="{DB990A61-6FFE-4B2C-8669-E930FD721D0F}"/>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A102B-BAEA-43A5-8344-05FA7AF316C1}">
  <dimension ref="A1:C24"/>
  <sheetViews>
    <sheetView workbookViewId="0">
      <selection activeCell="A9" sqref="A9:A11"/>
    </sheetView>
  </sheetViews>
  <sheetFormatPr defaultRowHeight="14.3" x14ac:dyDescent="0.25"/>
  <cols>
    <col min="1" max="1" width="35.28515625" bestFit="1" customWidth="1"/>
    <col min="2" max="2" width="40.42578125" bestFit="1" customWidth="1"/>
    <col min="3" max="3" width="180.42578125" bestFit="1" customWidth="1"/>
  </cols>
  <sheetData>
    <row r="1" spans="1:3" x14ac:dyDescent="0.25">
      <c r="A1" s="164" t="s">
        <v>565</v>
      </c>
      <c r="B1" s="164" t="s">
        <v>566</v>
      </c>
      <c r="C1" s="164" t="s">
        <v>440</v>
      </c>
    </row>
    <row r="2" spans="1:3" x14ac:dyDescent="0.25">
      <c r="A2" t="s">
        <v>453</v>
      </c>
      <c r="B2" t="s">
        <v>234</v>
      </c>
      <c r="C2" t="s">
        <v>567</v>
      </c>
    </row>
    <row r="3" spans="1:3" x14ac:dyDescent="0.25">
      <c r="A3" t="s">
        <v>454</v>
      </c>
      <c r="B3" t="s">
        <v>453</v>
      </c>
      <c r="C3" t="s">
        <v>568</v>
      </c>
    </row>
    <row r="4" spans="1:3" x14ac:dyDescent="0.25">
      <c r="A4" t="s">
        <v>441</v>
      </c>
      <c r="B4" t="s">
        <v>454</v>
      </c>
      <c r="C4" t="s">
        <v>569</v>
      </c>
    </row>
    <row r="5" spans="1:3" x14ac:dyDescent="0.25">
      <c r="A5" t="s">
        <v>446</v>
      </c>
      <c r="B5" t="s">
        <v>441</v>
      </c>
      <c r="C5" t="s">
        <v>570</v>
      </c>
    </row>
    <row r="6" spans="1:3" x14ac:dyDescent="0.25">
      <c r="A6" t="s">
        <v>571</v>
      </c>
      <c r="B6" t="s">
        <v>446</v>
      </c>
      <c r="C6" t="s">
        <v>572</v>
      </c>
    </row>
    <row r="7" spans="1:3" x14ac:dyDescent="0.25">
      <c r="A7" t="s">
        <v>573</v>
      </c>
      <c r="B7" t="s">
        <v>571</v>
      </c>
      <c r="C7" t="s">
        <v>574</v>
      </c>
    </row>
    <row r="8" spans="1:3" x14ac:dyDescent="0.25">
      <c r="A8" t="s">
        <v>575</v>
      </c>
      <c r="B8" t="s">
        <v>576</v>
      </c>
      <c r="C8" t="s">
        <v>577</v>
      </c>
    </row>
    <row r="9" spans="1:3" x14ac:dyDescent="0.25">
      <c r="A9" t="s">
        <v>578</v>
      </c>
      <c r="B9" t="s">
        <v>234</v>
      </c>
      <c r="C9" t="s">
        <v>579</v>
      </c>
    </row>
    <row r="10" spans="1:3" x14ac:dyDescent="0.25">
      <c r="A10" t="s">
        <v>580</v>
      </c>
      <c r="B10" t="s">
        <v>581</v>
      </c>
      <c r="C10" t="s">
        <v>582</v>
      </c>
    </row>
    <row r="11" spans="1:3" x14ac:dyDescent="0.25">
      <c r="A11" t="s">
        <v>576</v>
      </c>
      <c r="B11" t="s">
        <v>583</v>
      </c>
      <c r="C11" t="s">
        <v>584</v>
      </c>
    </row>
    <row r="12" spans="1:3" x14ac:dyDescent="0.25">
      <c r="A12" t="s">
        <v>581</v>
      </c>
      <c r="B12" t="s">
        <v>443</v>
      </c>
      <c r="C12" t="s">
        <v>585</v>
      </c>
    </row>
    <row r="13" spans="1:3" x14ac:dyDescent="0.25">
      <c r="A13" t="s">
        <v>108</v>
      </c>
      <c r="B13" t="s">
        <v>234</v>
      </c>
      <c r="C13" t="s">
        <v>586</v>
      </c>
    </row>
    <row r="14" spans="1:3" x14ac:dyDescent="0.25">
      <c r="A14" t="s">
        <v>110</v>
      </c>
      <c r="B14" t="s">
        <v>234</v>
      </c>
      <c r="C14" t="s">
        <v>587</v>
      </c>
    </row>
    <row r="15" spans="1:3" x14ac:dyDescent="0.25">
      <c r="A15" t="s">
        <v>112</v>
      </c>
      <c r="B15" t="s">
        <v>117</v>
      </c>
      <c r="C15" t="s">
        <v>588</v>
      </c>
    </row>
    <row r="16" spans="1:3" x14ac:dyDescent="0.25">
      <c r="A16" t="s">
        <v>114</v>
      </c>
      <c r="B16" t="s">
        <v>108</v>
      </c>
      <c r="C16" t="s">
        <v>589</v>
      </c>
    </row>
    <row r="17" spans="1:3" x14ac:dyDescent="0.25">
      <c r="A17" t="s">
        <v>116</v>
      </c>
      <c r="B17" t="s">
        <v>116</v>
      </c>
      <c r="C17" t="s">
        <v>590</v>
      </c>
    </row>
    <row r="18" spans="1:3" x14ac:dyDescent="0.25">
      <c r="A18" t="s">
        <v>117</v>
      </c>
      <c r="B18" t="s">
        <v>114</v>
      </c>
      <c r="C18" t="s">
        <v>591</v>
      </c>
    </row>
    <row r="19" spans="1:3" x14ac:dyDescent="0.25">
      <c r="A19" t="s">
        <v>119</v>
      </c>
      <c r="B19" t="s">
        <v>234</v>
      </c>
      <c r="C19" t="s">
        <v>592</v>
      </c>
    </row>
    <row r="20" spans="1:3" x14ac:dyDescent="0.25">
      <c r="A20" t="s">
        <v>593</v>
      </c>
      <c r="B20" t="s">
        <v>234</v>
      </c>
      <c r="C20" t="s">
        <v>594</v>
      </c>
    </row>
    <row r="21" spans="1:3" x14ac:dyDescent="0.25">
      <c r="A21" t="s">
        <v>595</v>
      </c>
      <c r="B21" t="s">
        <v>596</v>
      </c>
      <c r="C21" t="s">
        <v>597</v>
      </c>
    </row>
    <row r="22" spans="1:3" x14ac:dyDescent="0.25">
      <c r="A22" t="s">
        <v>598</v>
      </c>
      <c r="B22" t="s">
        <v>599</v>
      </c>
      <c r="C22" t="s">
        <v>600</v>
      </c>
    </row>
    <row r="23" spans="1:3" x14ac:dyDescent="0.25">
      <c r="A23" t="s">
        <v>601</v>
      </c>
      <c r="B23" t="s">
        <v>602</v>
      </c>
      <c r="C23" t="s">
        <v>603</v>
      </c>
    </row>
    <row r="24" spans="1:3" x14ac:dyDescent="0.25">
      <c r="A24" t="s">
        <v>123</v>
      </c>
      <c r="B24" t="s">
        <v>234</v>
      </c>
      <c r="C24" t="s">
        <v>604</v>
      </c>
    </row>
  </sheetData>
  <autoFilter ref="A1:C1" xr:uid="{2137D132-0FA7-442C-A83F-90FDE28A74F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12050-9ACC-4897-872D-D712A1127981}">
  <dimension ref="A1:J33"/>
  <sheetViews>
    <sheetView workbookViewId="0">
      <selection activeCell="A9" sqref="A9:A11"/>
    </sheetView>
  </sheetViews>
  <sheetFormatPr defaultRowHeight="14.3" x14ac:dyDescent="0.25"/>
  <cols>
    <col min="2" max="2" width="64.85546875" customWidth="1"/>
    <col min="3" max="3" width="15.7109375" customWidth="1"/>
  </cols>
  <sheetData>
    <row r="1" spans="1:10" x14ac:dyDescent="0.25">
      <c r="A1" t="s">
        <v>633</v>
      </c>
      <c r="D1" t="s">
        <v>634</v>
      </c>
    </row>
    <row r="2" spans="1:10" x14ac:dyDescent="0.25">
      <c r="A2" s="187" t="s">
        <v>605</v>
      </c>
      <c r="B2" s="188"/>
      <c r="C2" s="188"/>
      <c r="J2" t="s">
        <v>657</v>
      </c>
    </row>
    <row r="3" spans="1:10" x14ac:dyDescent="0.25">
      <c r="A3" s="189">
        <v>1</v>
      </c>
      <c r="B3" s="46" t="s">
        <v>606</v>
      </c>
      <c r="C3" s="190">
        <v>324</v>
      </c>
      <c r="D3">
        <v>9</v>
      </c>
      <c r="I3" t="s">
        <v>635</v>
      </c>
      <c r="J3" t="s">
        <v>636</v>
      </c>
    </row>
    <row r="4" spans="1:10" x14ac:dyDescent="0.25">
      <c r="A4" s="189">
        <f>A3+1</f>
        <v>2</v>
      </c>
      <c r="B4" s="191" t="s">
        <v>607</v>
      </c>
      <c r="C4" s="190">
        <v>223</v>
      </c>
      <c r="D4">
        <v>9</v>
      </c>
      <c r="I4" t="s">
        <v>637</v>
      </c>
      <c r="J4">
        <v>2403.37</v>
      </c>
    </row>
    <row r="5" spans="1:10" x14ac:dyDescent="0.25">
      <c r="A5" s="189">
        <f>A4+1</f>
        <v>3</v>
      </c>
      <c r="B5" s="191" t="s">
        <v>608</v>
      </c>
      <c r="C5" s="190">
        <v>251</v>
      </c>
      <c r="D5">
        <v>9</v>
      </c>
      <c r="I5" t="s">
        <v>638</v>
      </c>
      <c r="J5">
        <v>2027.47</v>
      </c>
    </row>
    <row r="6" spans="1:10" x14ac:dyDescent="0.25">
      <c r="A6" s="189">
        <f>A5+1</f>
        <v>4</v>
      </c>
      <c r="B6" s="46" t="s">
        <v>609</v>
      </c>
      <c r="C6" s="190">
        <v>2687</v>
      </c>
      <c r="D6">
        <v>9</v>
      </c>
      <c r="I6" t="s">
        <v>639</v>
      </c>
      <c r="J6">
        <v>2403.37</v>
      </c>
    </row>
    <row r="7" spans="1:10" x14ac:dyDescent="0.25">
      <c r="A7" s="189">
        <f>A6+1</f>
        <v>5</v>
      </c>
      <c r="B7" s="46" t="s">
        <v>610</v>
      </c>
      <c r="C7" s="190">
        <v>829</v>
      </c>
      <c r="D7">
        <v>9</v>
      </c>
      <c r="I7" t="s">
        <v>640</v>
      </c>
      <c r="J7">
        <v>2553.08</v>
      </c>
    </row>
    <row r="8" spans="1:10" x14ac:dyDescent="0.25">
      <c r="A8" s="189">
        <f t="shared" ref="A8:A15" si="0">A7+1</f>
        <v>6</v>
      </c>
      <c r="B8" s="46" t="s">
        <v>611</v>
      </c>
      <c r="C8" s="190">
        <v>202</v>
      </c>
      <c r="D8">
        <v>9</v>
      </c>
      <c r="I8" t="s">
        <v>640</v>
      </c>
      <c r="J8">
        <v>351.65</v>
      </c>
    </row>
    <row r="9" spans="1:10" x14ac:dyDescent="0.25">
      <c r="A9" s="189">
        <f t="shared" si="0"/>
        <v>7</v>
      </c>
      <c r="B9" s="46" t="s">
        <v>529</v>
      </c>
      <c r="C9" s="190">
        <v>160</v>
      </c>
      <c r="D9">
        <v>19</v>
      </c>
      <c r="I9" t="s">
        <v>641</v>
      </c>
      <c r="J9">
        <v>208.04</v>
      </c>
    </row>
    <row r="10" spans="1:10" x14ac:dyDescent="0.25">
      <c r="A10" s="189">
        <f t="shared" si="0"/>
        <v>8</v>
      </c>
      <c r="B10" s="46" t="s">
        <v>612</v>
      </c>
      <c r="C10" s="190">
        <v>0</v>
      </c>
      <c r="D10">
        <v>19</v>
      </c>
      <c r="I10" t="s">
        <v>642</v>
      </c>
      <c r="J10">
        <v>135.83000000000001</v>
      </c>
    </row>
    <row r="11" spans="1:10" x14ac:dyDescent="0.25">
      <c r="A11" s="189">
        <f t="shared" si="0"/>
        <v>9</v>
      </c>
      <c r="B11" s="46" t="s">
        <v>531</v>
      </c>
      <c r="C11" s="192">
        <v>33.647229200000005</v>
      </c>
      <c r="D11">
        <v>19</v>
      </c>
      <c r="I11" t="s">
        <v>643</v>
      </c>
      <c r="J11">
        <v>1947.6</v>
      </c>
    </row>
    <row r="12" spans="1:10" ht="42.8" x14ac:dyDescent="0.25">
      <c r="A12" s="189">
        <f t="shared" si="0"/>
        <v>10</v>
      </c>
      <c r="B12" s="46" t="s">
        <v>613</v>
      </c>
      <c r="C12" s="190">
        <v>257</v>
      </c>
      <c r="D12">
        <v>9</v>
      </c>
      <c r="I12" t="s">
        <v>644</v>
      </c>
      <c r="J12">
        <v>2796.78</v>
      </c>
    </row>
    <row r="13" spans="1:10" x14ac:dyDescent="0.25">
      <c r="A13" s="189">
        <f t="shared" si="0"/>
        <v>11</v>
      </c>
      <c r="B13" s="46" t="s">
        <v>563</v>
      </c>
      <c r="C13" s="193" t="s">
        <v>234</v>
      </c>
      <c r="D13">
        <v>9</v>
      </c>
      <c r="I13" t="s">
        <v>645</v>
      </c>
      <c r="J13">
        <v>152.25</v>
      </c>
    </row>
    <row r="14" spans="1:10" x14ac:dyDescent="0.25">
      <c r="A14" s="189">
        <f t="shared" si="0"/>
        <v>12</v>
      </c>
      <c r="B14" s="46" t="s">
        <v>614</v>
      </c>
      <c r="C14" s="194">
        <v>50</v>
      </c>
      <c r="D14">
        <v>9</v>
      </c>
      <c r="I14" t="s">
        <v>646</v>
      </c>
      <c r="J14">
        <v>93.16</v>
      </c>
    </row>
    <row r="15" spans="1:10" x14ac:dyDescent="0.25">
      <c r="A15" s="189">
        <f t="shared" si="0"/>
        <v>13</v>
      </c>
      <c r="B15" s="46" t="s">
        <v>615</v>
      </c>
      <c r="C15" s="195">
        <v>300</v>
      </c>
      <c r="D15">
        <v>34</v>
      </c>
      <c r="I15" t="s">
        <v>647</v>
      </c>
      <c r="J15">
        <v>2403.37</v>
      </c>
    </row>
    <row r="16" spans="1:10" x14ac:dyDescent="0.25">
      <c r="A16" s="196" t="s">
        <v>616</v>
      </c>
      <c r="B16" s="197"/>
      <c r="C16" s="198"/>
      <c r="I16" t="s">
        <v>648</v>
      </c>
      <c r="J16">
        <v>210.1</v>
      </c>
    </row>
    <row r="17" spans="1:10" x14ac:dyDescent="0.25">
      <c r="A17" s="189">
        <f>A15+1</f>
        <v>14</v>
      </c>
      <c r="B17" s="46" t="s">
        <v>536</v>
      </c>
      <c r="C17" s="190">
        <v>372</v>
      </c>
      <c r="D17">
        <v>9</v>
      </c>
      <c r="I17" t="s">
        <v>649</v>
      </c>
      <c r="J17">
        <v>2403.37</v>
      </c>
    </row>
    <row r="18" spans="1:10" ht="42.8" x14ac:dyDescent="0.25">
      <c r="A18" s="189">
        <f>A17+1</f>
        <v>15</v>
      </c>
      <c r="B18" s="46" t="s">
        <v>617</v>
      </c>
      <c r="C18" s="190">
        <v>1304</v>
      </c>
      <c r="D18">
        <v>9</v>
      </c>
      <c r="I18" t="s">
        <v>650</v>
      </c>
      <c r="J18">
        <v>1947.6</v>
      </c>
    </row>
    <row r="19" spans="1:10" ht="28.55" x14ac:dyDescent="0.25">
      <c r="A19" s="189">
        <f t="shared" ref="A19:A20" si="1">A18+1</f>
        <v>16</v>
      </c>
      <c r="B19" s="46" t="s">
        <v>618</v>
      </c>
      <c r="C19" s="190">
        <v>105</v>
      </c>
      <c r="D19">
        <v>7</v>
      </c>
      <c r="I19" t="s">
        <v>651</v>
      </c>
      <c r="J19">
        <v>24868</v>
      </c>
    </row>
    <row r="20" spans="1:10" ht="28.55" x14ac:dyDescent="0.25">
      <c r="A20" s="189">
        <f t="shared" si="1"/>
        <v>17</v>
      </c>
      <c r="B20" s="46" t="s">
        <v>619</v>
      </c>
      <c r="C20" s="190">
        <v>703</v>
      </c>
      <c r="D20">
        <v>9</v>
      </c>
      <c r="I20" t="s">
        <v>652</v>
      </c>
      <c r="J20">
        <v>2538.64</v>
      </c>
    </row>
    <row r="21" spans="1:10" x14ac:dyDescent="0.25">
      <c r="A21" s="196" t="s">
        <v>620</v>
      </c>
      <c r="B21" s="197"/>
      <c r="C21" s="198"/>
      <c r="I21" t="s">
        <v>653</v>
      </c>
      <c r="J21">
        <v>2692.36</v>
      </c>
    </row>
    <row r="22" spans="1:10" ht="28.55" x14ac:dyDescent="0.25">
      <c r="A22" s="189">
        <f>A20+1</f>
        <v>18</v>
      </c>
      <c r="B22" s="46" t="s">
        <v>621</v>
      </c>
      <c r="C22" s="195">
        <v>200</v>
      </c>
      <c r="D22">
        <v>40</v>
      </c>
      <c r="I22" t="s">
        <v>653</v>
      </c>
      <c r="J22">
        <v>2692.36</v>
      </c>
    </row>
    <row r="23" spans="1:10" x14ac:dyDescent="0.25">
      <c r="A23" s="196" t="s">
        <v>622</v>
      </c>
      <c r="B23" s="197"/>
      <c r="C23" s="198"/>
      <c r="I23" t="s">
        <v>654</v>
      </c>
      <c r="J23">
        <v>1500</v>
      </c>
    </row>
    <row r="24" spans="1:10" ht="28.55" x14ac:dyDescent="0.25">
      <c r="A24" s="189">
        <f>A22+1</f>
        <v>19</v>
      </c>
      <c r="B24" s="46" t="s">
        <v>623</v>
      </c>
      <c r="C24" s="190">
        <v>576</v>
      </c>
      <c r="D24">
        <v>35</v>
      </c>
      <c r="I24" t="s">
        <v>655</v>
      </c>
      <c r="J24">
        <v>202650</v>
      </c>
    </row>
    <row r="25" spans="1:10" x14ac:dyDescent="0.25">
      <c r="A25" s="189">
        <f>A24+1</f>
        <v>20</v>
      </c>
      <c r="B25" s="46" t="s">
        <v>624</v>
      </c>
      <c r="C25" s="199">
        <v>50</v>
      </c>
      <c r="D25">
        <v>33</v>
      </c>
      <c r="I25" t="s">
        <v>656</v>
      </c>
      <c r="J25">
        <v>379.8</v>
      </c>
    </row>
    <row r="26" spans="1:10" x14ac:dyDescent="0.25">
      <c r="A26" s="189">
        <f>A25+1</f>
        <v>21</v>
      </c>
      <c r="B26" s="46" t="s">
        <v>625</v>
      </c>
      <c r="C26" s="199">
        <v>100</v>
      </c>
      <c r="D26">
        <v>33</v>
      </c>
    </row>
    <row r="27" spans="1:10" x14ac:dyDescent="0.25">
      <c r="A27" s="196" t="s">
        <v>626</v>
      </c>
      <c r="B27" s="197"/>
      <c r="C27" s="198"/>
    </row>
    <row r="28" spans="1:10" x14ac:dyDescent="0.25">
      <c r="A28" s="189">
        <f>A26+1</f>
        <v>22</v>
      </c>
      <c r="B28" s="46" t="s">
        <v>627</v>
      </c>
      <c r="C28" s="190">
        <v>9076.3916639999989</v>
      </c>
      <c r="D28">
        <v>39</v>
      </c>
    </row>
    <row r="29" spans="1:10" x14ac:dyDescent="0.25">
      <c r="A29" s="189">
        <f t="shared" ref="A29:A31" si="2">A28+1</f>
        <v>23</v>
      </c>
      <c r="B29" s="46" t="s">
        <v>628</v>
      </c>
      <c r="C29" s="200" t="s">
        <v>234</v>
      </c>
    </row>
    <row r="30" spans="1:10" ht="28.55" x14ac:dyDescent="0.25">
      <c r="A30" s="189">
        <f t="shared" si="2"/>
        <v>24</v>
      </c>
      <c r="B30" s="46" t="s">
        <v>629</v>
      </c>
      <c r="C30" s="190">
        <v>600</v>
      </c>
    </row>
    <row r="31" spans="1:10" ht="28.55" x14ac:dyDescent="0.25">
      <c r="A31" s="189">
        <f t="shared" si="2"/>
        <v>25</v>
      </c>
      <c r="B31" s="46" t="s">
        <v>630</v>
      </c>
      <c r="C31" s="190">
        <v>4319.6875</v>
      </c>
    </row>
    <row r="32" spans="1:10" x14ac:dyDescent="0.25">
      <c r="A32" s="196" t="s">
        <v>631</v>
      </c>
      <c r="B32" s="197"/>
      <c r="C32" s="198"/>
    </row>
    <row r="33" spans="1:3" x14ac:dyDescent="0.25">
      <c r="A33" s="189">
        <f>A31+1</f>
        <v>26</v>
      </c>
      <c r="B33" s="46" t="s">
        <v>632</v>
      </c>
      <c r="C33" s="201" t="s">
        <v>234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AC22-D341-4455-87D3-A175C90709EF}">
  <sheetPr>
    <pageSetUpPr fitToPage="1"/>
  </sheetPr>
  <dimension ref="A1:AP306"/>
  <sheetViews>
    <sheetView topLeftCell="C18" workbookViewId="0">
      <selection activeCell="E20" sqref="E20"/>
    </sheetView>
  </sheetViews>
  <sheetFormatPr defaultRowHeight="13.55" thickBottom="1" x14ac:dyDescent="0.25"/>
  <cols>
    <col min="1" max="1" width="4.28515625" style="68" hidden="1" customWidth="1"/>
    <col min="2" max="2" width="4.5703125" style="68" hidden="1" customWidth="1"/>
    <col min="3" max="3" width="4.5703125" style="68" customWidth="1"/>
    <col min="4" max="4" width="6.140625" style="68" customWidth="1"/>
    <col min="5" max="5" width="31.28515625" style="68" customWidth="1"/>
    <col min="6" max="6" width="23.85546875" style="68" customWidth="1"/>
    <col min="7" max="7" width="42.140625" style="68" customWidth="1"/>
    <col min="8" max="8" width="40.5703125" style="69" customWidth="1"/>
    <col min="9" max="9" width="14.140625" style="68" hidden="1" customWidth="1"/>
    <col min="10" max="10" width="20.140625" style="68" customWidth="1"/>
    <col min="11" max="11" width="11" style="68" customWidth="1"/>
    <col min="12" max="12" width="16" style="68" customWidth="1"/>
    <col min="13" max="13" width="15" style="68" customWidth="1"/>
    <col min="14" max="14" width="19.85546875" style="68" customWidth="1"/>
    <col min="15" max="15" width="25.7109375" style="68" customWidth="1"/>
    <col min="16" max="16" width="5.7109375" style="68" customWidth="1"/>
    <col min="17" max="17" width="5" style="68" customWidth="1"/>
    <col min="18" max="18" width="4" style="101" hidden="1" customWidth="1"/>
    <col min="19" max="19" width="12" style="94" customWidth="1"/>
    <col min="20" max="20" width="11.140625" style="94" customWidth="1"/>
    <col min="21" max="21" width="2.140625" style="65" customWidth="1"/>
    <col min="22" max="22" width="14.85546875" style="94" bestFit="1" customWidth="1"/>
    <col min="23" max="23" width="13.140625" style="94" customWidth="1"/>
    <col min="24" max="24" width="7.28515625" style="94" customWidth="1"/>
    <col min="25" max="25" width="2" style="94" customWidth="1"/>
    <col min="26" max="26" width="8.85546875" style="94" bestFit="1" customWidth="1"/>
    <col min="27" max="27" width="9.42578125" style="94" bestFit="1" customWidth="1"/>
    <col min="28" max="28" width="9.140625" style="97"/>
    <col min="29" max="29" width="9.140625" style="101"/>
    <col min="30" max="32" width="13" style="94" bestFit="1" customWidth="1"/>
    <col min="33" max="33" width="10.42578125" style="94" bestFit="1" customWidth="1"/>
    <col min="34" max="42" width="9.140625" style="94"/>
    <col min="43" max="256" width="9.140625" style="68"/>
    <col min="257" max="258" width="0" style="68" hidden="1" customWidth="1"/>
    <col min="259" max="259" width="4.5703125" style="68" customWidth="1"/>
    <col min="260" max="260" width="6.140625" style="68" customWidth="1"/>
    <col min="261" max="261" width="31.28515625" style="68" customWidth="1"/>
    <col min="262" max="262" width="23.85546875" style="68" customWidth="1"/>
    <col min="263" max="263" width="42.140625" style="68" customWidth="1"/>
    <col min="264" max="264" width="40.5703125" style="68" customWidth="1"/>
    <col min="265" max="265" width="0" style="68" hidden="1" customWidth="1"/>
    <col min="266" max="266" width="20.140625" style="68" customWidth="1"/>
    <col min="267" max="267" width="11" style="68" customWidth="1"/>
    <col min="268" max="268" width="16" style="68" customWidth="1"/>
    <col min="269" max="269" width="15" style="68" customWidth="1"/>
    <col min="270" max="270" width="19.85546875" style="68" customWidth="1"/>
    <col min="271" max="271" width="25.7109375" style="68" customWidth="1"/>
    <col min="272" max="272" width="5.7109375" style="68" customWidth="1"/>
    <col min="273" max="273" width="5" style="68" customWidth="1"/>
    <col min="274" max="274" width="0" style="68" hidden="1" customWidth="1"/>
    <col min="275" max="275" width="12" style="68" customWidth="1"/>
    <col min="276" max="276" width="11.140625" style="68" customWidth="1"/>
    <col min="277" max="277" width="2.140625" style="68" customWidth="1"/>
    <col min="278" max="278" width="14.85546875" style="68" bestFit="1" customWidth="1"/>
    <col min="279" max="279" width="13.140625" style="68" customWidth="1"/>
    <col min="280" max="280" width="7.28515625" style="68" customWidth="1"/>
    <col min="281" max="281" width="2" style="68" customWidth="1"/>
    <col min="282" max="282" width="8.85546875" style="68" bestFit="1" customWidth="1"/>
    <col min="283" max="283" width="9.42578125" style="68" bestFit="1" customWidth="1"/>
    <col min="284" max="512" width="9.140625" style="68"/>
    <col min="513" max="514" width="0" style="68" hidden="1" customWidth="1"/>
    <col min="515" max="515" width="4.5703125" style="68" customWidth="1"/>
    <col min="516" max="516" width="6.140625" style="68" customWidth="1"/>
    <col min="517" max="517" width="31.28515625" style="68" customWidth="1"/>
    <col min="518" max="518" width="23.85546875" style="68" customWidth="1"/>
    <col min="519" max="519" width="42.140625" style="68" customWidth="1"/>
    <col min="520" max="520" width="40.5703125" style="68" customWidth="1"/>
    <col min="521" max="521" width="0" style="68" hidden="1" customWidth="1"/>
    <col min="522" max="522" width="20.140625" style="68" customWidth="1"/>
    <col min="523" max="523" width="11" style="68" customWidth="1"/>
    <col min="524" max="524" width="16" style="68" customWidth="1"/>
    <col min="525" max="525" width="15" style="68" customWidth="1"/>
    <col min="526" max="526" width="19.85546875" style="68" customWidth="1"/>
    <col min="527" max="527" width="25.7109375" style="68" customWidth="1"/>
    <col min="528" max="528" width="5.7109375" style="68" customWidth="1"/>
    <col min="529" max="529" width="5" style="68" customWidth="1"/>
    <col min="530" max="530" width="0" style="68" hidden="1" customWidth="1"/>
    <col min="531" max="531" width="12" style="68" customWidth="1"/>
    <col min="532" max="532" width="11.140625" style="68" customWidth="1"/>
    <col min="533" max="533" width="2.140625" style="68" customWidth="1"/>
    <col min="534" max="534" width="14.85546875" style="68" bestFit="1" customWidth="1"/>
    <col min="535" max="535" width="13.140625" style="68" customWidth="1"/>
    <col min="536" max="536" width="7.28515625" style="68" customWidth="1"/>
    <col min="537" max="537" width="2" style="68" customWidth="1"/>
    <col min="538" max="538" width="8.85546875" style="68" bestFit="1" customWidth="1"/>
    <col min="539" max="539" width="9.42578125" style="68" bestFit="1" customWidth="1"/>
    <col min="540" max="768" width="9.140625" style="68"/>
    <col min="769" max="770" width="0" style="68" hidden="1" customWidth="1"/>
    <col min="771" max="771" width="4.5703125" style="68" customWidth="1"/>
    <col min="772" max="772" width="6.140625" style="68" customWidth="1"/>
    <col min="773" max="773" width="31.28515625" style="68" customWidth="1"/>
    <col min="774" max="774" width="23.85546875" style="68" customWidth="1"/>
    <col min="775" max="775" width="42.140625" style="68" customWidth="1"/>
    <col min="776" max="776" width="40.5703125" style="68" customWidth="1"/>
    <col min="777" max="777" width="0" style="68" hidden="1" customWidth="1"/>
    <col min="778" max="778" width="20.140625" style="68" customWidth="1"/>
    <col min="779" max="779" width="11" style="68" customWidth="1"/>
    <col min="780" max="780" width="16" style="68" customWidth="1"/>
    <col min="781" max="781" width="15" style="68" customWidth="1"/>
    <col min="782" max="782" width="19.85546875" style="68" customWidth="1"/>
    <col min="783" max="783" width="25.7109375" style="68" customWidth="1"/>
    <col min="784" max="784" width="5.7109375" style="68" customWidth="1"/>
    <col min="785" max="785" width="5" style="68" customWidth="1"/>
    <col min="786" max="786" width="0" style="68" hidden="1" customWidth="1"/>
    <col min="787" max="787" width="12" style="68" customWidth="1"/>
    <col min="788" max="788" width="11.140625" style="68" customWidth="1"/>
    <col min="789" max="789" width="2.140625" style="68" customWidth="1"/>
    <col min="790" max="790" width="14.85546875" style="68" bestFit="1" customWidth="1"/>
    <col min="791" max="791" width="13.140625" style="68" customWidth="1"/>
    <col min="792" max="792" width="7.28515625" style="68" customWidth="1"/>
    <col min="793" max="793" width="2" style="68" customWidth="1"/>
    <col min="794" max="794" width="8.85546875" style="68" bestFit="1" customWidth="1"/>
    <col min="795" max="795" width="9.42578125" style="68" bestFit="1" customWidth="1"/>
    <col min="796" max="1024" width="9.140625" style="68"/>
    <col min="1025" max="1026" width="0" style="68" hidden="1" customWidth="1"/>
    <col min="1027" max="1027" width="4.5703125" style="68" customWidth="1"/>
    <col min="1028" max="1028" width="6.140625" style="68" customWidth="1"/>
    <col min="1029" max="1029" width="31.28515625" style="68" customWidth="1"/>
    <col min="1030" max="1030" width="23.85546875" style="68" customWidth="1"/>
    <col min="1031" max="1031" width="42.140625" style="68" customWidth="1"/>
    <col min="1032" max="1032" width="40.5703125" style="68" customWidth="1"/>
    <col min="1033" max="1033" width="0" style="68" hidden="1" customWidth="1"/>
    <col min="1034" max="1034" width="20.140625" style="68" customWidth="1"/>
    <col min="1035" max="1035" width="11" style="68" customWidth="1"/>
    <col min="1036" max="1036" width="16" style="68" customWidth="1"/>
    <col min="1037" max="1037" width="15" style="68" customWidth="1"/>
    <col min="1038" max="1038" width="19.85546875" style="68" customWidth="1"/>
    <col min="1039" max="1039" width="25.7109375" style="68" customWidth="1"/>
    <col min="1040" max="1040" width="5.7109375" style="68" customWidth="1"/>
    <col min="1041" max="1041" width="5" style="68" customWidth="1"/>
    <col min="1042" max="1042" width="0" style="68" hidden="1" customWidth="1"/>
    <col min="1043" max="1043" width="12" style="68" customWidth="1"/>
    <col min="1044" max="1044" width="11.140625" style="68" customWidth="1"/>
    <col min="1045" max="1045" width="2.140625" style="68" customWidth="1"/>
    <col min="1046" max="1046" width="14.85546875" style="68" bestFit="1" customWidth="1"/>
    <col min="1047" max="1047" width="13.140625" style="68" customWidth="1"/>
    <col min="1048" max="1048" width="7.28515625" style="68" customWidth="1"/>
    <col min="1049" max="1049" width="2" style="68" customWidth="1"/>
    <col min="1050" max="1050" width="8.85546875" style="68" bestFit="1" customWidth="1"/>
    <col min="1051" max="1051" width="9.42578125" style="68" bestFit="1" customWidth="1"/>
    <col min="1052" max="1280" width="9.140625" style="68"/>
    <col min="1281" max="1282" width="0" style="68" hidden="1" customWidth="1"/>
    <col min="1283" max="1283" width="4.5703125" style="68" customWidth="1"/>
    <col min="1284" max="1284" width="6.140625" style="68" customWidth="1"/>
    <col min="1285" max="1285" width="31.28515625" style="68" customWidth="1"/>
    <col min="1286" max="1286" width="23.85546875" style="68" customWidth="1"/>
    <col min="1287" max="1287" width="42.140625" style="68" customWidth="1"/>
    <col min="1288" max="1288" width="40.5703125" style="68" customWidth="1"/>
    <col min="1289" max="1289" width="0" style="68" hidden="1" customWidth="1"/>
    <col min="1290" max="1290" width="20.140625" style="68" customWidth="1"/>
    <col min="1291" max="1291" width="11" style="68" customWidth="1"/>
    <col min="1292" max="1292" width="16" style="68" customWidth="1"/>
    <col min="1293" max="1293" width="15" style="68" customWidth="1"/>
    <col min="1294" max="1294" width="19.85546875" style="68" customWidth="1"/>
    <col min="1295" max="1295" width="25.7109375" style="68" customWidth="1"/>
    <col min="1296" max="1296" width="5.7109375" style="68" customWidth="1"/>
    <col min="1297" max="1297" width="5" style="68" customWidth="1"/>
    <col min="1298" max="1298" width="0" style="68" hidden="1" customWidth="1"/>
    <col min="1299" max="1299" width="12" style="68" customWidth="1"/>
    <col min="1300" max="1300" width="11.140625" style="68" customWidth="1"/>
    <col min="1301" max="1301" width="2.140625" style="68" customWidth="1"/>
    <col min="1302" max="1302" width="14.85546875" style="68" bestFit="1" customWidth="1"/>
    <col min="1303" max="1303" width="13.140625" style="68" customWidth="1"/>
    <col min="1304" max="1304" width="7.28515625" style="68" customWidth="1"/>
    <col min="1305" max="1305" width="2" style="68" customWidth="1"/>
    <col min="1306" max="1306" width="8.85546875" style="68" bestFit="1" customWidth="1"/>
    <col min="1307" max="1307" width="9.42578125" style="68" bestFit="1" customWidth="1"/>
    <col min="1308" max="1536" width="9.140625" style="68"/>
    <col min="1537" max="1538" width="0" style="68" hidden="1" customWidth="1"/>
    <col min="1539" max="1539" width="4.5703125" style="68" customWidth="1"/>
    <col min="1540" max="1540" width="6.140625" style="68" customWidth="1"/>
    <col min="1541" max="1541" width="31.28515625" style="68" customWidth="1"/>
    <col min="1542" max="1542" width="23.85546875" style="68" customWidth="1"/>
    <col min="1543" max="1543" width="42.140625" style="68" customWidth="1"/>
    <col min="1544" max="1544" width="40.5703125" style="68" customWidth="1"/>
    <col min="1545" max="1545" width="0" style="68" hidden="1" customWidth="1"/>
    <col min="1546" max="1546" width="20.140625" style="68" customWidth="1"/>
    <col min="1547" max="1547" width="11" style="68" customWidth="1"/>
    <col min="1548" max="1548" width="16" style="68" customWidth="1"/>
    <col min="1549" max="1549" width="15" style="68" customWidth="1"/>
    <col min="1550" max="1550" width="19.85546875" style="68" customWidth="1"/>
    <col min="1551" max="1551" width="25.7109375" style="68" customWidth="1"/>
    <col min="1552" max="1552" width="5.7109375" style="68" customWidth="1"/>
    <col min="1553" max="1553" width="5" style="68" customWidth="1"/>
    <col min="1554" max="1554" width="0" style="68" hidden="1" customWidth="1"/>
    <col min="1555" max="1555" width="12" style="68" customWidth="1"/>
    <col min="1556" max="1556" width="11.140625" style="68" customWidth="1"/>
    <col min="1557" max="1557" width="2.140625" style="68" customWidth="1"/>
    <col min="1558" max="1558" width="14.85546875" style="68" bestFit="1" customWidth="1"/>
    <col min="1559" max="1559" width="13.140625" style="68" customWidth="1"/>
    <col min="1560" max="1560" width="7.28515625" style="68" customWidth="1"/>
    <col min="1561" max="1561" width="2" style="68" customWidth="1"/>
    <col min="1562" max="1562" width="8.85546875" style="68" bestFit="1" customWidth="1"/>
    <col min="1563" max="1563" width="9.42578125" style="68" bestFit="1" customWidth="1"/>
    <col min="1564" max="1792" width="9.140625" style="68"/>
    <col min="1793" max="1794" width="0" style="68" hidden="1" customWidth="1"/>
    <col min="1795" max="1795" width="4.5703125" style="68" customWidth="1"/>
    <col min="1796" max="1796" width="6.140625" style="68" customWidth="1"/>
    <col min="1797" max="1797" width="31.28515625" style="68" customWidth="1"/>
    <col min="1798" max="1798" width="23.85546875" style="68" customWidth="1"/>
    <col min="1799" max="1799" width="42.140625" style="68" customWidth="1"/>
    <col min="1800" max="1800" width="40.5703125" style="68" customWidth="1"/>
    <col min="1801" max="1801" width="0" style="68" hidden="1" customWidth="1"/>
    <col min="1802" max="1802" width="20.140625" style="68" customWidth="1"/>
    <col min="1803" max="1803" width="11" style="68" customWidth="1"/>
    <col min="1804" max="1804" width="16" style="68" customWidth="1"/>
    <col min="1805" max="1805" width="15" style="68" customWidth="1"/>
    <col min="1806" max="1806" width="19.85546875" style="68" customWidth="1"/>
    <col min="1807" max="1807" width="25.7109375" style="68" customWidth="1"/>
    <col min="1808" max="1808" width="5.7109375" style="68" customWidth="1"/>
    <col min="1809" max="1809" width="5" style="68" customWidth="1"/>
    <col min="1810" max="1810" width="0" style="68" hidden="1" customWidth="1"/>
    <col min="1811" max="1811" width="12" style="68" customWidth="1"/>
    <col min="1812" max="1812" width="11.140625" style="68" customWidth="1"/>
    <col min="1813" max="1813" width="2.140625" style="68" customWidth="1"/>
    <col min="1814" max="1814" width="14.85546875" style="68" bestFit="1" customWidth="1"/>
    <col min="1815" max="1815" width="13.140625" style="68" customWidth="1"/>
    <col min="1816" max="1816" width="7.28515625" style="68" customWidth="1"/>
    <col min="1817" max="1817" width="2" style="68" customWidth="1"/>
    <col min="1818" max="1818" width="8.85546875" style="68" bestFit="1" customWidth="1"/>
    <col min="1819" max="1819" width="9.42578125" style="68" bestFit="1" customWidth="1"/>
    <col min="1820" max="2048" width="9.140625" style="68"/>
    <col min="2049" max="2050" width="0" style="68" hidden="1" customWidth="1"/>
    <col min="2051" max="2051" width="4.5703125" style="68" customWidth="1"/>
    <col min="2052" max="2052" width="6.140625" style="68" customWidth="1"/>
    <col min="2053" max="2053" width="31.28515625" style="68" customWidth="1"/>
    <col min="2054" max="2054" width="23.85546875" style="68" customWidth="1"/>
    <col min="2055" max="2055" width="42.140625" style="68" customWidth="1"/>
    <col min="2056" max="2056" width="40.5703125" style="68" customWidth="1"/>
    <col min="2057" max="2057" width="0" style="68" hidden="1" customWidth="1"/>
    <col min="2058" max="2058" width="20.140625" style="68" customWidth="1"/>
    <col min="2059" max="2059" width="11" style="68" customWidth="1"/>
    <col min="2060" max="2060" width="16" style="68" customWidth="1"/>
    <col min="2061" max="2061" width="15" style="68" customWidth="1"/>
    <col min="2062" max="2062" width="19.85546875" style="68" customWidth="1"/>
    <col min="2063" max="2063" width="25.7109375" style="68" customWidth="1"/>
    <col min="2064" max="2064" width="5.7109375" style="68" customWidth="1"/>
    <col min="2065" max="2065" width="5" style="68" customWidth="1"/>
    <col min="2066" max="2066" width="0" style="68" hidden="1" customWidth="1"/>
    <col min="2067" max="2067" width="12" style="68" customWidth="1"/>
    <col min="2068" max="2068" width="11.140625" style="68" customWidth="1"/>
    <col min="2069" max="2069" width="2.140625" style="68" customWidth="1"/>
    <col min="2070" max="2070" width="14.85546875" style="68" bestFit="1" customWidth="1"/>
    <col min="2071" max="2071" width="13.140625" style="68" customWidth="1"/>
    <col min="2072" max="2072" width="7.28515625" style="68" customWidth="1"/>
    <col min="2073" max="2073" width="2" style="68" customWidth="1"/>
    <col min="2074" max="2074" width="8.85546875" style="68" bestFit="1" customWidth="1"/>
    <col min="2075" max="2075" width="9.42578125" style="68" bestFit="1" customWidth="1"/>
    <col min="2076" max="2304" width="9.140625" style="68"/>
    <col min="2305" max="2306" width="0" style="68" hidden="1" customWidth="1"/>
    <col min="2307" max="2307" width="4.5703125" style="68" customWidth="1"/>
    <col min="2308" max="2308" width="6.140625" style="68" customWidth="1"/>
    <col min="2309" max="2309" width="31.28515625" style="68" customWidth="1"/>
    <col min="2310" max="2310" width="23.85546875" style="68" customWidth="1"/>
    <col min="2311" max="2311" width="42.140625" style="68" customWidth="1"/>
    <col min="2312" max="2312" width="40.5703125" style="68" customWidth="1"/>
    <col min="2313" max="2313" width="0" style="68" hidden="1" customWidth="1"/>
    <col min="2314" max="2314" width="20.140625" style="68" customWidth="1"/>
    <col min="2315" max="2315" width="11" style="68" customWidth="1"/>
    <col min="2316" max="2316" width="16" style="68" customWidth="1"/>
    <col min="2317" max="2317" width="15" style="68" customWidth="1"/>
    <col min="2318" max="2318" width="19.85546875" style="68" customWidth="1"/>
    <col min="2319" max="2319" width="25.7109375" style="68" customWidth="1"/>
    <col min="2320" max="2320" width="5.7109375" style="68" customWidth="1"/>
    <col min="2321" max="2321" width="5" style="68" customWidth="1"/>
    <col min="2322" max="2322" width="0" style="68" hidden="1" customWidth="1"/>
    <col min="2323" max="2323" width="12" style="68" customWidth="1"/>
    <col min="2324" max="2324" width="11.140625" style="68" customWidth="1"/>
    <col min="2325" max="2325" width="2.140625" style="68" customWidth="1"/>
    <col min="2326" max="2326" width="14.85546875" style="68" bestFit="1" customWidth="1"/>
    <col min="2327" max="2327" width="13.140625" style="68" customWidth="1"/>
    <col min="2328" max="2328" width="7.28515625" style="68" customWidth="1"/>
    <col min="2329" max="2329" width="2" style="68" customWidth="1"/>
    <col min="2330" max="2330" width="8.85546875" style="68" bestFit="1" customWidth="1"/>
    <col min="2331" max="2331" width="9.42578125" style="68" bestFit="1" customWidth="1"/>
    <col min="2332" max="2560" width="9.140625" style="68"/>
    <col min="2561" max="2562" width="0" style="68" hidden="1" customWidth="1"/>
    <col min="2563" max="2563" width="4.5703125" style="68" customWidth="1"/>
    <col min="2564" max="2564" width="6.140625" style="68" customWidth="1"/>
    <col min="2565" max="2565" width="31.28515625" style="68" customWidth="1"/>
    <col min="2566" max="2566" width="23.85546875" style="68" customWidth="1"/>
    <col min="2567" max="2567" width="42.140625" style="68" customWidth="1"/>
    <col min="2568" max="2568" width="40.5703125" style="68" customWidth="1"/>
    <col min="2569" max="2569" width="0" style="68" hidden="1" customWidth="1"/>
    <col min="2570" max="2570" width="20.140625" style="68" customWidth="1"/>
    <col min="2571" max="2571" width="11" style="68" customWidth="1"/>
    <col min="2572" max="2572" width="16" style="68" customWidth="1"/>
    <col min="2573" max="2573" width="15" style="68" customWidth="1"/>
    <col min="2574" max="2574" width="19.85546875" style="68" customWidth="1"/>
    <col min="2575" max="2575" width="25.7109375" style="68" customWidth="1"/>
    <col min="2576" max="2576" width="5.7109375" style="68" customWidth="1"/>
    <col min="2577" max="2577" width="5" style="68" customWidth="1"/>
    <col min="2578" max="2578" width="0" style="68" hidden="1" customWidth="1"/>
    <col min="2579" max="2579" width="12" style="68" customWidth="1"/>
    <col min="2580" max="2580" width="11.140625" style="68" customWidth="1"/>
    <col min="2581" max="2581" width="2.140625" style="68" customWidth="1"/>
    <col min="2582" max="2582" width="14.85546875" style="68" bestFit="1" customWidth="1"/>
    <col min="2583" max="2583" width="13.140625" style="68" customWidth="1"/>
    <col min="2584" max="2584" width="7.28515625" style="68" customWidth="1"/>
    <col min="2585" max="2585" width="2" style="68" customWidth="1"/>
    <col min="2586" max="2586" width="8.85546875" style="68" bestFit="1" customWidth="1"/>
    <col min="2587" max="2587" width="9.42578125" style="68" bestFit="1" customWidth="1"/>
    <col min="2588" max="2816" width="9.140625" style="68"/>
    <col min="2817" max="2818" width="0" style="68" hidden="1" customWidth="1"/>
    <col min="2819" max="2819" width="4.5703125" style="68" customWidth="1"/>
    <col min="2820" max="2820" width="6.140625" style="68" customWidth="1"/>
    <col min="2821" max="2821" width="31.28515625" style="68" customWidth="1"/>
    <col min="2822" max="2822" width="23.85546875" style="68" customWidth="1"/>
    <col min="2823" max="2823" width="42.140625" style="68" customWidth="1"/>
    <col min="2824" max="2824" width="40.5703125" style="68" customWidth="1"/>
    <col min="2825" max="2825" width="0" style="68" hidden="1" customWidth="1"/>
    <col min="2826" max="2826" width="20.140625" style="68" customWidth="1"/>
    <col min="2827" max="2827" width="11" style="68" customWidth="1"/>
    <col min="2828" max="2828" width="16" style="68" customWidth="1"/>
    <col min="2829" max="2829" width="15" style="68" customWidth="1"/>
    <col min="2830" max="2830" width="19.85546875" style="68" customWidth="1"/>
    <col min="2831" max="2831" width="25.7109375" style="68" customWidth="1"/>
    <col min="2832" max="2832" width="5.7109375" style="68" customWidth="1"/>
    <col min="2833" max="2833" width="5" style="68" customWidth="1"/>
    <col min="2834" max="2834" width="0" style="68" hidden="1" customWidth="1"/>
    <col min="2835" max="2835" width="12" style="68" customWidth="1"/>
    <col min="2836" max="2836" width="11.140625" style="68" customWidth="1"/>
    <col min="2837" max="2837" width="2.140625" style="68" customWidth="1"/>
    <col min="2838" max="2838" width="14.85546875" style="68" bestFit="1" customWidth="1"/>
    <col min="2839" max="2839" width="13.140625" style="68" customWidth="1"/>
    <col min="2840" max="2840" width="7.28515625" style="68" customWidth="1"/>
    <col min="2841" max="2841" width="2" style="68" customWidth="1"/>
    <col min="2842" max="2842" width="8.85546875" style="68" bestFit="1" customWidth="1"/>
    <col min="2843" max="2843" width="9.42578125" style="68" bestFit="1" customWidth="1"/>
    <col min="2844" max="3072" width="9.140625" style="68"/>
    <col min="3073" max="3074" width="0" style="68" hidden="1" customWidth="1"/>
    <col min="3075" max="3075" width="4.5703125" style="68" customWidth="1"/>
    <col min="3076" max="3076" width="6.140625" style="68" customWidth="1"/>
    <col min="3077" max="3077" width="31.28515625" style="68" customWidth="1"/>
    <col min="3078" max="3078" width="23.85546875" style="68" customWidth="1"/>
    <col min="3079" max="3079" width="42.140625" style="68" customWidth="1"/>
    <col min="3080" max="3080" width="40.5703125" style="68" customWidth="1"/>
    <col min="3081" max="3081" width="0" style="68" hidden="1" customWidth="1"/>
    <col min="3082" max="3082" width="20.140625" style="68" customWidth="1"/>
    <col min="3083" max="3083" width="11" style="68" customWidth="1"/>
    <col min="3084" max="3084" width="16" style="68" customWidth="1"/>
    <col min="3085" max="3085" width="15" style="68" customWidth="1"/>
    <col min="3086" max="3086" width="19.85546875" style="68" customWidth="1"/>
    <col min="3087" max="3087" width="25.7109375" style="68" customWidth="1"/>
    <col min="3088" max="3088" width="5.7109375" style="68" customWidth="1"/>
    <col min="3089" max="3089" width="5" style="68" customWidth="1"/>
    <col min="3090" max="3090" width="0" style="68" hidden="1" customWidth="1"/>
    <col min="3091" max="3091" width="12" style="68" customWidth="1"/>
    <col min="3092" max="3092" width="11.140625" style="68" customWidth="1"/>
    <col min="3093" max="3093" width="2.140625" style="68" customWidth="1"/>
    <col min="3094" max="3094" width="14.85546875" style="68" bestFit="1" customWidth="1"/>
    <col min="3095" max="3095" width="13.140625" style="68" customWidth="1"/>
    <col min="3096" max="3096" width="7.28515625" style="68" customWidth="1"/>
    <col min="3097" max="3097" width="2" style="68" customWidth="1"/>
    <col min="3098" max="3098" width="8.85546875" style="68" bestFit="1" customWidth="1"/>
    <col min="3099" max="3099" width="9.42578125" style="68" bestFit="1" customWidth="1"/>
    <col min="3100" max="3328" width="9.140625" style="68"/>
    <col min="3329" max="3330" width="0" style="68" hidden="1" customWidth="1"/>
    <col min="3331" max="3331" width="4.5703125" style="68" customWidth="1"/>
    <col min="3332" max="3332" width="6.140625" style="68" customWidth="1"/>
    <col min="3333" max="3333" width="31.28515625" style="68" customWidth="1"/>
    <col min="3334" max="3334" width="23.85546875" style="68" customWidth="1"/>
    <col min="3335" max="3335" width="42.140625" style="68" customWidth="1"/>
    <col min="3336" max="3336" width="40.5703125" style="68" customWidth="1"/>
    <col min="3337" max="3337" width="0" style="68" hidden="1" customWidth="1"/>
    <col min="3338" max="3338" width="20.140625" style="68" customWidth="1"/>
    <col min="3339" max="3339" width="11" style="68" customWidth="1"/>
    <col min="3340" max="3340" width="16" style="68" customWidth="1"/>
    <col min="3341" max="3341" width="15" style="68" customWidth="1"/>
    <col min="3342" max="3342" width="19.85546875" style="68" customWidth="1"/>
    <col min="3343" max="3343" width="25.7109375" style="68" customWidth="1"/>
    <col min="3344" max="3344" width="5.7109375" style="68" customWidth="1"/>
    <col min="3345" max="3345" width="5" style="68" customWidth="1"/>
    <col min="3346" max="3346" width="0" style="68" hidden="1" customWidth="1"/>
    <col min="3347" max="3347" width="12" style="68" customWidth="1"/>
    <col min="3348" max="3348" width="11.140625" style="68" customWidth="1"/>
    <col min="3349" max="3349" width="2.140625" style="68" customWidth="1"/>
    <col min="3350" max="3350" width="14.85546875" style="68" bestFit="1" customWidth="1"/>
    <col min="3351" max="3351" width="13.140625" style="68" customWidth="1"/>
    <col min="3352" max="3352" width="7.28515625" style="68" customWidth="1"/>
    <col min="3353" max="3353" width="2" style="68" customWidth="1"/>
    <col min="3354" max="3354" width="8.85546875" style="68" bestFit="1" customWidth="1"/>
    <col min="3355" max="3355" width="9.42578125" style="68" bestFit="1" customWidth="1"/>
    <col min="3356" max="3584" width="9.140625" style="68"/>
    <col min="3585" max="3586" width="0" style="68" hidden="1" customWidth="1"/>
    <col min="3587" max="3587" width="4.5703125" style="68" customWidth="1"/>
    <col min="3588" max="3588" width="6.140625" style="68" customWidth="1"/>
    <col min="3589" max="3589" width="31.28515625" style="68" customWidth="1"/>
    <col min="3590" max="3590" width="23.85546875" style="68" customWidth="1"/>
    <col min="3591" max="3591" width="42.140625" style="68" customWidth="1"/>
    <col min="3592" max="3592" width="40.5703125" style="68" customWidth="1"/>
    <col min="3593" max="3593" width="0" style="68" hidden="1" customWidth="1"/>
    <col min="3594" max="3594" width="20.140625" style="68" customWidth="1"/>
    <col min="3595" max="3595" width="11" style="68" customWidth="1"/>
    <col min="3596" max="3596" width="16" style="68" customWidth="1"/>
    <col min="3597" max="3597" width="15" style="68" customWidth="1"/>
    <col min="3598" max="3598" width="19.85546875" style="68" customWidth="1"/>
    <col min="3599" max="3599" width="25.7109375" style="68" customWidth="1"/>
    <col min="3600" max="3600" width="5.7109375" style="68" customWidth="1"/>
    <col min="3601" max="3601" width="5" style="68" customWidth="1"/>
    <col min="3602" max="3602" width="0" style="68" hidden="1" customWidth="1"/>
    <col min="3603" max="3603" width="12" style="68" customWidth="1"/>
    <col min="3604" max="3604" width="11.140625" style="68" customWidth="1"/>
    <col min="3605" max="3605" width="2.140625" style="68" customWidth="1"/>
    <col min="3606" max="3606" width="14.85546875" style="68" bestFit="1" customWidth="1"/>
    <col min="3607" max="3607" width="13.140625" style="68" customWidth="1"/>
    <col min="3608" max="3608" width="7.28515625" style="68" customWidth="1"/>
    <col min="3609" max="3609" width="2" style="68" customWidth="1"/>
    <col min="3610" max="3610" width="8.85546875" style="68" bestFit="1" customWidth="1"/>
    <col min="3611" max="3611" width="9.42578125" style="68" bestFit="1" customWidth="1"/>
    <col min="3612" max="3840" width="9.140625" style="68"/>
    <col min="3841" max="3842" width="0" style="68" hidden="1" customWidth="1"/>
    <col min="3843" max="3843" width="4.5703125" style="68" customWidth="1"/>
    <col min="3844" max="3844" width="6.140625" style="68" customWidth="1"/>
    <col min="3845" max="3845" width="31.28515625" style="68" customWidth="1"/>
    <col min="3846" max="3846" width="23.85546875" style="68" customWidth="1"/>
    <col min="3847" max="3847" width="42.140625" style="68" customWidth="1"/>
    <col min="3848" max="3848" width="40.5703125" style="68" customWidth="1"/>
    <col min="3849" max="3849" width="0" style="68" hidden="1" customWidth="1"/>
    <col min="3850" max="3850" width="20.140625" style="68" customWidth="1"/>
    <col min="3851" max="3851" width="11" style="68" customWidth="1"/>
    <col min="3852" max="3852" width="16" style="68" customWidth="1"/>
    <col min="3853" max="3853" width="15" style="68" customWidth="1"/>
    <col min="3854" max="3854" width="19.85546875" style="68" customWidth="1"/>
    <col min="3855" max="3855" width="25.7109375" style="68" customWidth="1"/>
    <col min="3856" max="3856" width="5.7109375" style="68" customWidth="1"/>
    <col min="3857" max="3857" width="5" style="68" customWidth="1"/>
    <col min="3858" max="3858" width="0" style="68" hidden="1" customWidth="1"/>
    <col min="3859" max="3859" width="12" style="68" customWidth="1"/>
    <col min="3860" max="3860" width="11.140625" style="68" customWidth="1"/>
    <col min="3861" max="3861" width="2.140625" style="68" customWidth="1"/>
    <col min="3862" max="3862" width="14.85546875" style="68" bestFit="1" customWidth="1"/>
    <col min="3863" max="3863" width="13.140625" style="68" customWidth="1"/>
    <col min="3864" max="3864" width="7.28515625" style="68" customWidth="1"/>
    <col min="3865" max="3865" width="2" style="68" customWidth="1"/>
    <col min="3866" max="3866" width="8.85546875" style="68" bestFit="1" customWidth="1"/>
    <col min="3867" max="3867" width="9.42578125" style="68" bestFit="1" customWidth="1"/>
    <col min="3868" max="4096" width="9.140625" style="68"/>
    <col min="4097" max="4098" width="0" style="68" hidden="1" customWidth="1"/>
    <col min="4099" max="4099" width="4.5703125" style="68" customWidth="1"/>
    <col min="4100" max="4100" width="6.140625" style="68" customWidth="1"/>
    <col min="4101" max="4101" width="31.28515625" style="68" customWidth="1"/>
    <col min="4102" max="4102" width="23.85546875" style="68" customWidth="1"/>
    <col min="4103" max="4103" width="42.140625" style="68" customWidth="1"/>
    <col min="4104" max="4104" width="40.5703125" style="68" customWidth="1"/>
    <col min="4105" max="4105" width="0" style="68" hidden="1" customWidth="1"/>
    <col min="4106" max="4106" width="20.140625" style="68" customWidth="1"/>
    <col min="4107" max="4107" width="11" style="68" customWidth="1"/>
    <col min="4108" max="4108" width="16" style="68" customWidth="1"/>
    <col min="4109" max="4109" width="15" style="68" customWidth="1"/>
    <col min="4110" max="4110" width="19.85546875" style="68" customWidth="1"/>
    <col min="4111" max="4111" width="25.7109375" style="68" customWidth="1"/>
    <col min="4112" max="4112" width="5.7109375" style="68" customWidth="1"/>
    <col min="4113" max="4113" width="5" style="68" customWidth="1"/>
    <col min="4114" max="4114" width="0" style="68" hidden="1" customWidth="1"/>
    <col min="4115" max="4115" width="12" style="68" customWidth="1"/>
    <col min="4116" max="4116" width="11.140625" style="68" customWidth="1"/>
    <col min="4117" max="4117" width="2.140625" style="68" customWidth="1"/>
    <col min="4118" max="4118" width="14.85546875" style="68" bestFit="1" customWidth="1"/>
    <col min="4119" max="4119" width="13.140625" style="68" customWidth="1"/>
    <col min="4120" max="4120" width="7.28515625" style="68" customWidth="1"/>
    <col min="4121" max="4121" width="2" style="68" customWidth="1"/>
    <col min="4122" max="4122" width="8.85546875" style="68" bestFit="1" customWidth="1"/>
    <col min="4123" max="4123" width="9.42578125" style="68" bestFit="1" customWidth="1"/>
    <col min="4124" max="4352" width="9.140625" style="68"/>
    <col min="4353" max="4354" width="0" style="68" hidden="1" customWidth="1"/>
    <col min="4355" max="4355" width="4.5703125" style="68" customWidth="1"/>
    <col min="4356" max="4356" width="6.140625" style="68" customWidth="1"/>
    <col min="4357" max="4357" width="31.28515625" style="68" customWidth="1"/>
    <col min="4358" max="4358" width="23.85546875" style="68" customWidth="1"/>
    <col min="4359" max="4359" width="42.140625" style="68" customWidth="1"/>
    <col min="4360" max="4360" width="40.5703125" style="68" customWidth="1"/>
    <col min="4361" max="4361" width="0" style="68" hidden="1" customWidth="1"/>
    <col min="4362" max="4362" width="20.140625" style="68" customWidth="1"/>
    <col min="4363" max="4363" width="11" style="68" customWidth="1"/>
    <col min="4364" max="4364" width="16" style="68" customWidth="1"/>
    <col min="4365" max="4365" width="15" style="68" customWidth="1"/>
    <col min="4366" max="4366" width="19.85546875" style="68" customWidth="1"/>
    <col min="4367" max="4367" width="25.7109375" style="68" customWidth="1"/>
    <col min="4368" max="4368" width="5.7109375" style="68" customWidth="1"/>
    <col min="4369" max="4369" width="5" style="68" customWidth="1"/>
    <col min="4370" max="4370" width="0" style="68" hidden="1" customWidth="1"/>
    <col min="4371" max="4371" width="12" style="68" customWidth="1"/>
    <col min="4372" max="4372" width="11.140625" style="68" customWidth="1"/>
    <col min="4373" max="4373" width="2.140625" style="68" customWidth="1"/>
    <col min="4374" max="4374" width="14.85546875" style="68" bestFit="1" customWidth="1"/>
    <col min="4375" max="4375" width="13.140625" style="68" customWidth="1"/>
    <col min="4376" max="4376" width="7.28515625" style="68" customWidth="1"/>
    <col min="4377" max="4377" width="2" style="68" customWidth="1"/>
    <col min="4378" max="4378" width="8.85546875" style="68" bestFit="1" customWidth="1"/>
    <col min="4379" max="4379" width="9.42578125" style="68" bestFit="1" customWidth="1"/>
    <col min="4380" max="4608" width="9.140625" style="68"/>
    <col min="4609" max="4610" width="0" style="68" hidden="1" customWidth="1"/>
    <col min="4611" max="4611" width="4.5703125" style="68" customWidth="1"/>
    <col min="4612" max="4612" width="6.140625" style="68" customWidth="1"/>
    <col min="4613" max="4613" width="31.28515625" style="68" customWidth="1"/>
    <col min="4614" max="4614" width="23.85546875" style="68" customWidth="1"/>
    <col min="4615" max="4615" width="42.140625" style="68" customWidth="1"/>
    <col min="4616" max="4616" width="40.5703125" style="68" customWidth="1"/>
    <col min="4617" max="4617" width="0" style="68" hidden="1" customWidth="1"/>
    <col min="4618" max="4618" width="20.140625" style="68" customWidth="1"/>
    <col min="4619" max="4619" width="11" style="68" customWidth="1"/>
    <col min="4620" max="4620" width="16" style="68" customWidth="1"/>
    <col min="4621" max="4621" width="15" style="68" customWidth="1"/>
    <col min="4622" max="4622" width="19.85546875" style="68" customWidth="1"/>
    <col min="4623" max="4623" width="25.7109375" style="68" customWidth="1"/>
    <col min="4624" max="4624" width="5.7109375" style="68" customWidth="1"/>
    <col min="4625" max="4625" width="5" style="68" customWidth="1"/>
    <col min="4626" max="4626" width="0" style="68" hidden="1" customWidth="1"/>
    <col min="4627" max="4627" width="12" style="68" customWidth="1"/>
    <col min="4628" max="4628" width="11.140625" style="68" customWidth="1"/>
    <col min="4629" max="4629" width="2.140625" style="68" customWidth="1"/>
    <col min="4630" max="4630" width="14.85546875" style="68" bestFit="1" customWidth="1"/>
    <col min="4631" max="4631" width="13.140625" style="68" customWidth="1"/>
    <col min="4632" max="4632" width="7.28515625" style="68" customWidth="1"/>
    <col min="4633" max="4633" width="2" style="68" customWidth="1"/>
    <col min="4634" max="4634" width="8.85546875" style="68" bestFit="1" customWidth="1"/>
    <col min="4635" max="4635" width="9.42578125" style="68" bestFit="1" customWidth="1"/>
    <col min="4636" max="4864" width="9.140625" style="68"/>
    <col min="4865" max="4866" width="0" style="68" hidden="1" customWidth="1"/>
    <col min="4867" max="4867" width="4.5703125" style="68" customWidth="1"/>
    <col min="4868" max="4868" width="6.140625" style="68" customWidth="1"/>
    <col min="4869" max="4869" width="31.28515625" style="68" customWidth="1"/>
    <col min="4870" max="4870" width="23.85546875" style="68" customWidth="1"/>
    <col min="4871" max="4871" width="42.140625" style="68" customWidth="1"/>
    <col min="4872" max="4872" width="40.5703125" style="68" customWidth="1"/>
    <col min="4873" max="4873" width="0" style="68" hidden="1" customWidth="1"/>
    <col min="4874" max="4874" width="20.140625" style="68" customWidth="1"/>
    <col min="4875" max="4875" width="11" style="68" customWidth="1"/>
    <col min="4876" max="4876" width="16" style="68" customWidth="1"/>
    <col min="4877" max="4877" width="15" style="68" customWidth="1"/>
    <col min="4878" max="4878" width="19.85546875" style="68" customWidth="1"/>
    <col min="4879" max="4879" width="25.7109375" style="68" customWidth="1"/>
    <col min="4880" max="4880" width="5.7109375" style="68" customWidth="1"/>
    <col min="4881" max="4881" width="5" style="68" customWidth="1"/>
    <col min="4882" max="4882" width="0" style="68" hidden="1" customWidth="1"/>
    <col min="4883" max="4883" width="12" style="68" customWidth="1"/>
    <col min="4884" max="4884" width="11.140625" style="68" customWidth="1"/>
    <col min="4885" max="4885" width="2.140625" style="68" customWidth="1"/>
    <col min="4886" max="4886" width="14.85546875" style="68" bestFit="1" customWidth="1"/>
    <col min="4887" max="4887" width="13.140625" style="68" customWidth="1"/>
    <col min="4888" max="4888" width="7.28515625" style="68" customWidth="1"/>
    <col min="4889" max="4889" width="2" style="68" customWidth="1"/>
    <col min="4890" max="4890" width="8.85546875" style="68" bestFit="1" customWidth="1"/>
    <col min="4891" max="4891" width="9.42578125" style="68" bestFit="1" customWidth="1"/>
    <col min="4892" max="5120" width="9.140625" style="68"/>
    <col min="5121" max="5122" width="0" style="68" hidden="1" customWidth="1"/>
    <col min="5123" max="5123" width="4.5703125" style="68" customWidth="1"/>
    <col min="5124" max="5124" width="6.140625" style="68" customWidth="1"/>
    <col min="5125" max="5125" width="31.28515625" style="68" customWidth="1"/>
    <col min="5126" max="5126" width="23.85546875" style="68" customWidth="1"/>
    <col min="5127" max="5127" width="42.140625" style="68" customWidth="1"/>
    <col min="5128" max="5128" width="40.5703125" style="68" customWidth="1"/>
    <col min="5129" max="5129" width="0" style="68" hidden="1" customWidth="1"/>
    <col min="5130" max="5130" width="20.140625" style="68" customWidth="1"/>
    <col min="5131" max="5131" width="11" style="68" customWidth="1"/>
    <col min="5132" max="5132" width="16" style="68" customWidth="1"/>
    <col min="5133" max="5133" width="15" style="68" customWidth="1"/>
    <col min="5134" max="5134" width="19.85546875" style="68" customWidth="1"/>
    <col min="5135" max="5135" width="25.7109375" style="68" customWidth="1"/>
    <col min="5136" max="5136" width="5.7109375" style="68" customWidth="1"/>
    <col min="5137" max="5137" width="5" style="68" customWidth="1"/>
    <col min="5138" max="5138" width="0" style="68" hidden="1" customWidth="1"/>
    <col min="5139" max="5139" width="12" style="68" customWidth="1"/>
    <col min="5140" max="5140" width="11.140625" style="68" customWidth="1"/>
    <col min="5141" max="5141" width="2.140625" style="68" customWidth="1"/>
    <col min="5142" max="5142" width="14.85546875" style="68" bestFit="1" customWidth="1"/>
    <col min="5143" max="5143" width="13.140625" style="68" customWidth="1"/>
    <col min="5144" max="5144" width="7.28515625" style="68" customWidth="1"/>
    <col min="5145" max="5145" width="2" style="68" customWidth="1"/>
    <col min="5146" max="5146" width="8.85546875" style="68" bestFit="1" customWidth="1"/>
    <col min="5147" max="5147" width="9.42578125" style="68" bestFit="1" customWidth="1"/>
    <col min="5148" max="5376" width="9.140625" style="68"/>
    <col min="5377" max="5378" width="0" style="68" hidden="1" customWidth="1"/>
    <col min="5379" max="5379" width="4.5703125" style="68" customWidth="1"/>
    <col min="5380" max="5380" width="6.140625" style="68" customWidth="1"/>
    <col min="5381" max="5381" width="31.28515625" style="68" customWidth="1"/>
    <col min="5382" max="5382" width="23.85546875" style="68" customWidth="1"/>
    <col min="5383" max="5383" width="42.140625" style="68" customWidth="1"/>
    <col min="5384" max="5384" width="40.5703125" style="68" customWidth="1"/>
    <col min="5385" max="5385" width="0" style="68" hidden="1" customWidth="1"/>
    <col min="5386" max="5386" width="20.140625" style="68" customWidth="1"/>
    <col min="5387" max="5387" width="11" style="68" customWidth="1"/>
    <col min="5388" max="5388" width="16" style="68" customWidth="1"/>
    <col min="5389" max="5389" width="15" style="68" customWidth="1"/>
    <col min="5390" max="5390" width="19.85546875" style="68" customWidth="1"/>
    <col min="5391" max="5391" width="25.7109375" style="68" customWidth="1"/>
    <col min="5392" max="5392" width="5.7109375" style="68" customWidth="1"/>
    <col min="5393" max="5393" width="5" style="68" customWidth="1"/>
    <col min="5394" max="5394" width="0" style="68" hidden="1" customWidth="1"/>
    <col min="5395" max="5395" width="12" style="68" customWidth="1"/>
    <col min="5396" max="5396" width="11.140625" style="68" customWidth="1"/>
    <col min="5397" max="5397" width="2.140625" style="68" customWidth="1"/>
    <col min="5398" max="5398" width="14.85546875" style="68" bestFit="1" customWidth="1"/>
    <col min="5399" max="5399" width="13.140625" style="68" customWidth="1"/>
    <col min="5400" max="5400" width="7.28515625" style="68" customWidth="1"/>
    <col min="5401" max="5401" width="2" style="68" customWidth="1"/>
    <col min="5402" max="5402" width="8.85546875" style="68" bestFit="1" customWidth="1"/>
    <col min="5403" max="5403" width="9.42578125" style="68" bestFit="1" customWidth="1"/>
    <col min="5404" max="5632" width="9.140625" style="68"/>
    <col min="5633" max="5634" width="0" style="68" hidden="1" customWidth="1"/>
    <col min="5635" max="5635" width="4.5703125" style="68" customWidth="1"/>
    <col min="5636" max="5636" width="6.140625" style="68" customWidth="1"/>
    <col min="5637" max="5637" width="31.28515625" style="68" customWidth="1"/>
    <col min="5638" max="5638" width="23.85546875" style="68" customWidth="1"/>
    <col min="5639" max="5639" width="42.140625" style="68" customWidth="1"/>
    <col min="5640" max="5640" width="40.5703125" style="68" customWidth="1"/>
    <col min="5641" max="5641" width="0" style="68" hidden="1" customWidth="1"/>
    <col min="5642" max="5642" width="20.140625" style="68" customWidth="1"/>
    <col min="5643" max="5643" width="11" style="68" customWidth="1"/>
    <col min="5644" max="5644" width="16" style="68" customWidth="1"/>
    <col min="5645" max="5645" width="15" style="68" customWidth="1"/>
    <col min="5646" max="5646" width="19.85546875" style="68" customWidth="1"/>
    <col min="5647" max="5647" width="25.7109375" style="68" customWidth="1"/>
    <col min="5648" max="5648" width="5.7109375" style="68" customWidth="1"/>
    <col min="5649" max="5649" width="5" style="68" customWidth="1"/>
    <col min="5650" max="5650" width="0" style="68" hidden="1" customWidth="1"/>
    <col min="5651" max="5651" width="12" style="68" customWidth="1"/>
    <col min="5652" max="5652" width="11.140625" style="68" customWidth="1"/>
    <col min="5653" max="5653" width="2.140625" style="68" customWidth="1"/>
    <col min="5654" max="5654" width="14.85546875" style="68" bestFit="1" customWidth="1"/>
    <col min="5655" max="5655" width="13.140625" style="68" customWidth="1"/>
    <col min="5656" max="5656" width="7.28515625" style="68" customWidth="1"/>
    <col min="5657" max="5657" width="2" style="68" customWidth="1"/>
    <col min="5658" max="5658" width="8.85546875" style="68" bestFit="1" customWidth="1"/>
    <col min="5659" max="5659" width="9.42578125" style="68" bestFit="1" customWidth="1"/>
    <col min="5660" max="5888" width="9.140625" style="68"/>
    <col min="5889" max="5890" width="0" style="68" hidden="1" customWidth="1"/>
    <col min="5891" max="5891" width="4.5703125" style="68" customWidth="1"/>
    <col min="5892" max="5892" width="6.140625" style="68" customWidth="1"/>
    <col min="5893" max="5893" width="31.28515625" style="68" customWidth="1"/>
    <col min="5894" max="5894" width="23.85546875" style="68" customWidth="1"/>
    <col min="5895" max="5895" width="42.140625" style="68" customWidth="1"/>
    <col min="5896" max="5896" width="40.5703125" style="68" customWidth="1"/>
    <col min="5897" max="5897" width="0" style="68" hidden="1" customWidth="1"/>
    <col min="5898" max="5898" width="20.140625" style="68" customWidth="1"/>
    <col min="5899" max="5899" width="11" style="68" customWidth="1"/>
    <col min="5900" max="5900" width="16" style="68" customWidth="1"/>
    <col min="5901" max="5901" width="15" style="68" customWidth="1"/>
    <col min="5902" max="5902" width="19.85546875" style="68" customWidth="1"/>
    <col min="5903" max="5903" width="25.7109375" style="68" customWidth="1"/>
    <col min="5904" max="5904" width="5.7109375" style="68" customWidth="1"/>
    <col min="5905" max="5905" width="5" style="68" customWidth="1"/>
    <col min="5906" max="5906" width="0" style="68" hidden="1" customWidth="1"/>
    <col min="5907" max="5907" width="12" style="68" customWidth="1"/>
    <col min="5908" max="5908" width="11.140625" style="68" customWidth="1"/>
    <col min="5909" max="5909" width="2.140625" style="68" customWidth="1"/>
    <col min="5910" max="5910" width="14.85546875" style="68" bestFit="1" customWidth="1"/>
    <col min="5911" max="5911" width="13.140625" style="68" customWidth="1"/>
    <col min="5912" max="5912" width="7.28515625" style="68" customWidth="1"/>
    <col min="5913" max="5913" width="2" style="68" customWidth="1"/>
    <col min="5914" max="5914" width="8.85546875" style="68" bestFit="1" customWidth="1"/>
    <col min="5915" max="5915" width="9.42578125" style="68" bestFit="1" customWidth="1"/>
    <col min="5916" max="6144" width="9.140625" style="68"/>
    <col min="6145" max="6146" width="0" style="68" hidden="1" customWidth="1"/>
    <col min="6147" max="6147" width="4.5703125" style="68" customWidth="1"/>
    <col min="6148" max="6148" width="6.140625" style="68" customWidth="1"/>
    <col min="6149" max="6149" width="31.28515625" style="68" customWidth="1"/>
    <col min="6150" max="6150" width="23.85546875" style="68" customWidth="1"/>
    <col min="6151" max="6151" width="42.140625" style="68" customWidth="1"/>
    <col min="6152" max="6152" width="40.5703125" style="68" customWidth="1"/>
    <col min="6153" max="6153" width="0" style="68" hidden="1" customWidth="1"/>
    <col min="6154" max="6154" width="20.140625" style="68" customWidth="1"/>
    <col min="6155" max="6155" width="11" style="68" customWidth="1"/>
    <col min="6156" max="6156" width="16" style="68" customWidth="1"/>
    <col min="6157" max="6157" width="15" style="68" customWidth="1"/>
    <col min="6158" max="6158" width="19.85546875" style="68" customWidth="1"/>
    <col min="6159" max="6159" width="25.7109375" style="68" customWidth="1"/>
    <col min="6160" max="6160" width="5.7109375" style="68" customWidth="1"/>
    <col min="6161" max="6161" width="5" style="68" customWidth="1"/>
    <col min="6162" max="6162" width="0" style="68" hidden="1" customWidth="1"/>
    <col min="6163" max="6163" width="12" style="68" customWidth="1"/>
    <col min="6164" max="6164" width="11.140625" style="68" customWidth="1"/>
    <col min="6165" max="6165" width="2.140625" style="68" customWidth="1"/>
    <col min="6166" max="6166" width="14.85546875" style="68" bestFit="1" customWidth="1"/>
    <col min="6167" max="6167" width="13.140625" style="68" customWidth="1"/>
    <col min="6168" max="6168" width="7.28515625" style="68" customWidth="1"/>
    <col min="6169" max="6169" width="2" style="68" customWidth="1"/>
    <col min="6170" max="6170" width="8.85546875" style="68" bestFit="1" customWidth="1"/>
    <col min="6171" max="6171" width="9.42578125" style="68" bestFit="1" customWidth="1"/>
    <col min="6172" max="6400" width="9.140625" style="68"/>
    <col min="6401" max="6402" width="0" style="68" hidden="1" customWidth="1"/>
    <col min="6403" max="6403" width="4.5703125" style="68" customWidth="1"/>
    <col min="6404" max="6404" width="6.140625" style="68" customWidth="1"/>
    <col min="6405" max="6405" width="31.28515625" style="68" customWidth="1"/>
    <col min="6406" max="6406" width="23.85546875" style="68" customWidth="1"/>
    <col min="6407" max="6407" width="42.140625" style="68" customWidth="1"/>
    <col min="6408" max="6408" width="40.5703125" style="68" customWidth="1"/>
    <col min="6409" max="6409" width="0" style="68" hidden="1" customWidth="1"/>
    <col min="6410" max="6410" width="20.140625" style="68" customWidth="1"/>
    <col min="6411" max="6411" width="11" style="68" customWidth="1"/>
    <col min="6412" max="6412" width="16" style="68" customWidth="1"/>
    <col min="6413" max="6413" width="15" style="68" customWidth="1"/>
    <col min="6414" max="6414" width="19.85546875" style="68" customWidth="1"/>
    <col min="6415" max="6415" width="25.7109375" style="68" customWidth="1"/>
    <col min="6416" max="6416" width="5.7109375" style="68" customWidth="1"/>
    <col min="6417" max="6417" width="5" style="68" customWidth="1"/>
    <col min="6418" max="6418" width="0" style="68" hidden="1" customWidth="1"/>
    <col min="6419" max="6419" width="12" style="68" customWidth="1"/>
    <col min="6420" max="6420" width="11.140625" style="68" customWidth="1"/>
    <col min="6421" max="6421" width="2.140625" style="68" customWidth="1"/>
    <col min="6422" max="6422" width="14.85546875" style="68" bestFit="1" customWidth="1"/>
    <col min="6423" max="6423" width="13.140625" style="68" customWidth="1"/>
    <col min="6424" max="6424" width="7.28515625" style="68" customWidth="1"/>
    <col min="6425" max="6425" width="2" style="68" customWidth="1"/>
    <col min="6426" max="6426" width="8.85546875" style="68" bestFit="1" customWidth="1"/>
    <col min="6427" max="6427" width="9.42578125" style="68" bestFit="1" customWidth="1"/>
    <col min="6428" max="6656" width="9.140625" style="68"/>
    <col min="6657" max="6658" width="0" style="68" hidden="1" customWidth="1"/>
    <col min="6659" max="6659" width="4.5703125" style="68" customWidth="1"/>
    <col min="6660" max="6660" width="6.140625" style="68" customWidth="1"/>
    <col min="6661" max="6661" width="31.28515625" style="68" customWidth="1"/>
    <col min="6662" max="6662" width="23.85546875" style="68" customWidth="1"/>
    <col min="6663" max="6663" width="42.140625" style="68" customWidth="1"/>
    <col min="6664" max="6664" width="40.5703125" style="68" customWidth="1"/>
    <col min="6665" max="6665" width="0" style="68" hidden="1" customWidth="1"/>
    <col min="6666" max="6666" width="20.140625" style="68" customWidth="1"/>
    <col min="6667" max="6667" width="11" style="68" customWidth="1"/>
    <col min="6668" max="6668" width="16" style="68" customWidth="1"/>
    <col min="6669" max="6669" width="15" style="68" customWidth="1"/>
    <col min="6670" max="6670" width="19.85546875" style="68" customWidth="1"/>
    <col min="6671" max="6671" width="25.7109375" style="68" customWidth="1"/>
    <col min="6672" max="6672" width="5.7109375" style="68" customWidth="1"/>
    <col min="6673" max="6673" width="5" style="68" customWidth="1"/>
    <col min="6674" max="6674" width="0" style="68" hidden="1" customWidth="1"/>
    <col min="6675" max="6675" width="12" style="68" customWidth="1"/>
    <col min="6676" max="6676" width="11.140625" style="68" customWidth="1"/>
    <col min="6677" max="6677" width="2.140625" style="68" customWidth="1"/>
    <col min="6678" max="6678" width="14.85546875" style="68" bestFit="1" customWidth="1"/>
    <col min="6679" max="6679" width="13.140625" style="68" customWidth="1"/>
    <col min="6680" max="6680" width="7.28515625" style="68" customWidth="1"/>
    <col min="6681" max="6681" width="2" style="68" customWidth="1"/>
    <col min="6682" max="6682" width="8.85546875" style="68" bestFit="1" customWidth="1"/>
    <col min="6683" max="6683" width="9.42578125" style="68" bestFit="1" customWidth="1"/>
    <col min="6684" max="6912" width="9.140625" style="68"/>
    <col min="6913" max="6914" width="0" style="68" hidden="1" customWidth="1"/>
    <col min="6915" max="6915" width="4.5703125" style="68" customWidth="1"/>
    <col min="6916" max="6916" width="6.140625" style="68" customWidth="1"/>
    <col min="6917" max="6917" width="31.28515625" style="68" customWidth="1"/>
    <col min="6918" max="6918" width="23.85546875" style="68" customWidth="1"/>
    <col min="6919" max="6919" width="42.140625" style="68" customWidth="1"/>
    <col min="6920" max="6920" width="40.5703125" style="68" customWidth="1"/>
    <col min="6921" max="6921" width="0" style="68" hidden="1" customWidth="1"/>
    <col min="6922" max="6922" width="20.140625" style="68" customWidth="1"/>
    <col min="6923" max="6923" width="11" style="68" customWidth="1"/>
    <col min="6924" max="6924" width="16" style="68" customWidth="1"/>
    <col min="6925" max="6925" width="15" style="68" customWidth="1"/>
    <col min="6926" max="6926" width="19.85546875" style="68" customWidth="1"/>
    <col min="6927" max="6927" width="25.7109375" style="68" customWidth="1"/>
    <col min="6928" max="6928" width="5.7109375" style="68" customWidth="1"/>
    <col min="6929" max="6929" width="5" style="68" customWidth="1"/>
    <col min="6930" max="6930" width="0" style="68" hidden="1" customWidth="1"/>
    <col min="6931" max="6931" width="12" style="68" customWidth="1"/>
    <col min="6932" max="6932" width="11.140625" style="68" customWidth="1"/>
    <col min="6933" max="6933" width="2.140625" style="68" customWidth="1"/>
    <col min="6934" max="6934" width="14.85546875" style="68" bestFit="1" customWidth="1"/>
    <col min="6935" max="6935" width="13.140625" style="68" customWidth="1"/>
    <col min="6936" max="6936" width="7.28515625" style="68" customWidth="1"/>
    <col min="6937" max="6937" width="2" style="68" customWidth="1"/>
    <col min="6938" max="6938" width="8.85546875" style="68" bestFit="1" customWidth="1"/>
    <col min="6939" max="6939" width="9.42578125" style="68" bestFit="1" customWidth="1"/>
    <col min="6940" max="7168" width="9.140625" style="68"/>
    <col min="7169" max="7170" width="0" style="68" hidden="1" customWidth="1"/>
    <col min="7171" max="7171" width="4.5703125" style="68" customWidth="1"/>
    <col min="7172" max="7172" width="6.140625" style="68" customWidth="1"/>
    <col min="7173" max="7173" width="31.28515625" style="68" customWidth="1"/>
    <col min="7174" max="7174" width="23.85546875" style="68" customWidth="1"/>
    <col min="7175" max="7175" width="42.140625" style="68" customWidth="1"/>
    <col min="7176" max="7176" width="40.5703125" style="68" customWidth="1"/>
    <col min="7177" max="7177" width="0" style="68" hidden="1" customWidth="1"/>
    <col min="7178" max="7178" width="20.140625" style="68" customWidth="1"/>
    <col min="7179" max="7179" width="11" style="68" customWidth="1"/>
    <col min="7180" max="7180" width="16" style="68" customWidth="1"/>
    <col min="7181" max="7181" width="15" style="68" customWidth="1"/>
    <col min="7182" max="7182" width="19.85546875" style="68" customWidth="1"/>
    <col min="7183" max="7183" width="25.7109375" style="68" customWidth="1"/>
    <col min="7184" max="7184" width="5.7109375" style="68" customWidth="1"/>
    <col min="7185" max="7185" width="5" style="68" customWidth="1"/>
    <col min="7186" max="7186" width="0" style="68" hidden="1" customWidth="1"/>
    <col min="7187" max="7187" width="12" style="68" customWidth="1"/>
    <col min="7188" max="7188" width="11.140625" style="68" customWidth="1"/>
    <col min="7189" max="7189" width="2.140625" style="68" customWidth="1"/>
    <col min="7190" max="7190" width="14.85546875" style="68" bestFit="1" customWidth="1"/>
    <col min="7191" max="7191" width="13.140625" style="68" customWidth="1"/>
    <col min="7192" max="7192" width="7.28515625" style="68" customWidth="1"/>
    <col min="7193" max="7193" width="2" style="68" customWidth="1"/>
    <col min="7194" max="7194" width="8.85546875" style="68" bestFit="1" customWidth="1"/>
    <col min="7195" max="7195" width="9.42578125" style="68" bestFit="1" customWidth="1"/>
    <col min="7196" max="7424" width="9.140625" style="68"/>
    <col min="7425" max="7426" width="0" style="68" hidden="1" customWidth="1"/>
    <col min="7427" max="7427" width="4.5703125" style="68" customWidth="1"/>
    <col min="7428" max="7428" width="6.140625" style="68" customWidth="1"/>
    <col min="7429" max="7429" width="31.28515625" style="68" customWidth="1"/>
    <col min="7430" max="7430" width="23.85546875" style="68" customWidth="1"/>
    <col min="7431" max="7431" width="42.140625" style="68" customWidth="1"/>
    <col min="7432" max="7432" width="40.5703125" style="68" customWidth="1"/>
    <col min="7433" max="7433" width="0" style="68" hidden="1" customWidth="1"/>
    <col min="7434" max="7434" width="20.140625" style="68" customWidth="1"/>
    <col min="7435" max="7435" width="11" style="68" customWidth="1"/>
    <col min="7436" max="7436" width="16" style="68" customWidth="1"/>
    <col min="7437" max="7437" width="15" style="68" customWidth="1"/>
    <col min="7438" max="7438" width="19.85546875" style="68" customWidth="1"/>
    <col min="7439" max="7439" width="25.7109375" style="68" customWidth="1"/>
    <col min="7440" max="7440" width="5.7109375" style="68" customWidth="1"/>
    <col min="7441" max="7441" width="5" style="68" customWidth="1"/>
    <col min="7442" max="7442" width="0" style="68" hidden="1" customWidth="1"/>
    <col min="7443" max="7443" width="12" style="68" customWidth="1"/>
    <col min="7444" max="7444" width="11.140625" style="68" customWidth="1"/>
    <col min="7445" max="7445" width="2.140625" style="68" customWidth="1"/>
    <col min="7446" max="7446" width="14.85546875" style="68" bestFit="1" customWidth="1"/>
    <col min="7447" max="7447" width="13.140625" style="68" customWidth="1"/>
    <col min="7448" max="7448" width="7.28515625" style="68" customWidth="1"/>
    <col min="7449" max="7449" width="2" style="68" customWidth="1"/>
    <col min="7450" max="7450" width="8.85546875" style="68" bestFit="1" customWidth="1"/>
    <col min="7451" max="7451" width="9.42578125" style="68" bestFit="1" customWidth="1"/>
    <col min="7452" max="7680" width="9.140625" style="68"/>
    <col min="7681" max="7682" width="0" style="68" hidden="1" customWidth="1"/>
    <col min="7683" max="7683" width="4.5703125" style="68" customWidth="1"/>
    <col min="7684" max="7684" width="6.140625" style="68" customWidth="1"/>
    <col min="7685" max="7685" width="31.28515625" style="68" customWidth="1"/>
    <col min="7686" max="7686" width="23.85546875" style="68" customWidth="1"/>
    <col min="7687" max="7687" width="42.140625" style="68" customWidth="1"/>
    <col min="7688" max="7688" width="40.5703125" style="68" customWidth="1"/>
    <col min="7689" max="7689" width="0" style="68" hidden="1" customWidth="1"/>
    <col min="7690" max="7690" width="20.140625" style="68" customWidth="1"/>
    <col min="7691" max="7691" width="11" style="68" customWidth="1"/>
    <col min="7692" max="7692" width="16" style="68" customWidth="1"/>
    <col min="7693" max="7693" width="15" style="68" customWidth="1"/>
    <col min="7694" max="7694" width="19.85546875" style="68" customWidth="1"/>
    <col min="7695" max="7695" width="25.7109375" style="68" customWidth="1"/>
    <col min="7696" max="7696" width="5.7109375" style="68" customWidth="1"/>
    <col min="7697" max="7697" width="5" style="68" customWidth="1"/>
    <col min="7698" max="7698" width="0" style="68" hidden="1" customWidth="1"/>
    <col min="7699" max="7699" width="12" style="68" customWidth="1"/>
    <col min="7700" max="7700" width="11.140625" style="68" customWidth="1"/>
    <col min="7701" max="7701" width="2.140625" style="68" customWidth="1"/>
    <col min="7702" max="7702" width="14.85546875" style="68" bestFit="1" customWidth="1"/>
    <col min="7703" max="7703" width="13.140625" style="68" customWidth="1"/>
    <col min="7704" max="7704" width="7.28515625" style="68" customWidth="1"/>
    <col min="7705" max="7705" width="2" style="68" customWidth="1"/>
    <col min="7706" max="7706" width="8.85546875" style="68" bestFit="1" customWidth="1"/>
    <col min="7707" max="7707" width="9.42578125" style="68" bestFit="1" customWidth="1"/>
    <col min="7708" max="7936" width="9.140625" style="68"/>
    <col min="7937" max="7938" width="0" style="68" hidden="1" customWidth="1"/>
    <col min="7939" max="7939" width="4.5703125" style="68" customWidth="1"/>
    <col min="7940" max="7940" width="6.140625" style="68" customWidth="1"/>
    <col min="7941" max="7941" width="31.28515625" style="68" customWidth="1"/>
    <col min="7942" max="7942" width="23.85546875" style="68" customWidth="1"/>
    <col min="7943" max="7943" width="42.140625" style="68" customWidth="1"/>
    <col min="7944" max="7944" width="40.5703125" style="68" customWidth="1"/>
    <col min="7945" max="7945" width="0" style="68" hidden="1" customWidth="1"/>
    <col min="7946" max="7946" width="20.140625" style="68" customWidth="1"/>
    <col min="7947" max="7947" width="11" style="68" customWidth="1"/>
    <col min="7948" max="7948" width="16" style="68" customWidth="1"/>
    <col min="7949" max="7949" width="15" style="68" customWidth="1"/>
    <col min="7950" max="7950" width="19.85546875" style="68" customWidth="1"/>
    <col min="7951" max="7951" width="25.7109375" style="68" customWidth="1"/>
    <col min="7952" max="7952" width="5.7109375" style="68" customWidth="1"/>
    <col min="7953" max="7953" width="5" style="68" customWidth="1"/>
    <col min="7954" max="7954" width="0" style="68" hidden="1" customWidth="1"/>
    <col min="7955" max="7955" width="12" style="68" customWidth="1"/>
    <col min="7956" max="7956" width="11.140625" style="68" customWidth="1"/>
    <col min="7957" max="7957" width="2.140625" style="68" customWidth="1"/>
    <col min="7958" max="7958" width="14.85546875" style="68" bestFit="1" customWidth="1"/>
    <col min="7959" max="7959" width="13.140625" style="68" customWidth="1"/>
    <col min="7960" max="7960" width="7.28515625" style="68" customWidth="1"/>
    <col min="7961" max="7961" width="2" style="68" customWidth="1"/>
    <col min="7962" max="7962" width="8.85546875" style="68" bestFit="1" customWidth="1"/>
    <col min="7963" max="7963" width="9.42578125" style="68" bestFit="1" customWidth="1"/>
    <col min="7964" max="8192" width="9.140625" style="68"/>
    <col min="8193" max="8194" width="0" style="68" hidden="1" customWidth="1"/>
    <col min="8195" max="8195" width="4.5703125" style="68" customWidth="1"/>
    <col min="8196" max="8196" width="6.140625" style="68" customWidth="1"/>
    <col min="8197" max="8197" width="31.28515625" style="68" customWidth="1"/>
    <col min="8198" max="8198" width="23.85546875" style="68" customWidth="1"/>
    <col min="8199" max="8199" width="42.140625" style="68" customWidth="1"/>
    <col min="8200" max="8200" width="40.5703125" style="68" customWidth="1"/>
    <col min="8201" max="8201" width="0" style="68" hidden="1" customWidth="1"/>
    <col min="8202" max="8202" width="20.140625" style="68" customWidth="1"/>
    <col min="8203" max="8203" width="11" style="68" customWidth="1"/>
    <col min="8204" max="8204" width="16" style="68" customWidth="1"/>
    <col min="8205" max="8205" width="15" style="68" customWidth="1"/>
    <col min="8206" max="8206" width="19.85546875" style="68" customWidth="1"/>
    <col min="8207" max="8207" width="25.7109375" style="68" customWidth="1"/>
    <col min="8208" max="8208" width="5.7109375" style="68" customWidth="1"/>
    <col min="8209" max="8209" width="5" style="68" customWidth="1"/>
    <col min="8210" max="8210" width="0" style="68" hidden="1" customWidth="1"/>
    <col min="8211" max="8211" width="12" style="68" customWidth="1"/>
    <col min="8212" max="8212" width="11.140625" style="68" customWidth="1"/>
    <col min="8213" max="8213" width="2.140625" style="68" customWidth="1"/>
    <col min="8214" max="8214" width="14.85546875" style="68" bestFit="1" customWidth="1"/>
    <col min="8215" max="8215" width="13.140625" style="68" customWidth="1"/>
    <col min="8216" max="8216" width="7.28515625" style="68" customWidth="1"/>
    <col min="8217" max="8217" width="2" style="68" customWidth="1"/>
    <col min="8218" max="8218" width="8.85546875" style="68" bestFit="1" customWidth="1"/>
    <col min="8219" max="8219" width="9.42578125" style="68" bestFit="1" customWidth="1"/>
    <col min="8220" max="8448" width="9.140625" style="68"/>
    <col min="8449" max="8450" width="0" style="68" hidden="1" customWidth="1"/>
    <col min="8451" max="8451" width="4.5703125" style="68" customWidth="1"/>
    <col min="8452" max="8452" width="6.140625" style="68" customWidth="1"/>
    <col min="8453" max="8453" width="31.28515625" style="68" customWidth="1"/>
    <col min="8454" max="8454" width="23.85546875" style="68" customWidth="1"/>
    <col min="8455" max="8455" width="42.140625" style="68" customWidth="1"/>
    <col min="8456" max="8456" width="40.5703125" style="68" customWidth="1"/>
    <col min="8457" max="8457" width="0" style="68" hidden="1" customWidth="1"/>
    <col min="8458" max="8458" width="20.140625" style="68" customWidth="1"/>
    <col min="8459" max="8459" width="11" style="68" customWidth="1"/>
    <col min="8460" max="8460" width="16" style="68" customWidth="1"/>
    <col min="8461" max="8461" width="15" style="68" customWidth="1"/>
    <col min="8462" max="8462" width="19.85546875" style="68" customWidth="1"/>
    <col min="8463" max="8463" width="25.7109375" style="68" customWidth="1"/>
    <col min="8464" max="8464" width="5.7109375" style="68" customWidth="1"/>
    <col min="8465" max="8465" width="5" style="68" customWidth="1"/>
    <col min="8466" max="8466" width="0" style="68" hidden="1" customWidth="1"/>
    <col min="8467" max="8467" width="12" style="68" customWidth="1"/>
    <col min="8468" max="8468" width="11.140625" style="68" customWidth="1"/>
    <col min="8469" max="8469" width="2.140625" style="68" customWidth="1"/>
    <col min="8470" max="8470" width="14.85546875" style="68" bestFit="1" customWidth="1"/>
    <col min="8471" max="8471" width="13.140625" style="68" customWidth="1"/>
    <col min="8472" max="8472" width="7.28515625" style="68" customWidth="1"/>
    <col min="8473" max="8473" width="2" style="68" customWidth="1"/>
    <col min="8474" max="8474" width="8.85546875" style="68" bestFit="1" customWidth="1"/>
    <col min="8475" max="8475" width="9.42578125" style="68" bestFit="1" customWidth="1"/>
    <col min="8476" max="8704" width="9.140625" style="68"/>
    <col min="8705" max="8706" width="0" style="68" hidden="1" customWidth="1"/>
    <col min="8707" max="8707" width="4.5703125" style="68" customWidth="1"/>
    <col min="8708" max="8708" width="6.140625" style="68" customWidth="1"/>
    <col min="8709" max="8709" width="31.28515625" style="68" customWidth="1"/>
    <col min="8710" max="8710" width="23.85546875" style="68" customWidth="1"/>
    <col min="8711" max="8711" width="42.140625" style="68" customWidth="1"/>
    <col min="8712" max="8712" width="40.5703125" style="68" customWidth="1"/>
    <col min="8713" max="8713" width="0" style="68" hidden="1" customWidth="1"/>
    <col min="8714" max="8714" width="20.140625" style="68" customWidth="1"/>
    <col min="8715" max="8715" width="11" style="68" customWidth="1"/>
    <col min="8716" max="8716" width="16" style="68" customWidth="1"/>
    <col min="8717" max="8717" width="15" style="68" customWidth="1"/>
    <col min="8718" max="8718" width="19.85546875" style="68" customWidth="1"/>
    <col min="8719" max="8719" width="25.7109375" style="68" customWidth="1"/>
    <col min="8720" max="8720" width="5.7109375" style="68" customWidth="1"/>
    <col min="8721" max="8721" width="5" style="68" customWidth="1"/>
    <col min="8722" max="8722" width="0" style="68" hidden="1" customWidth="1"/>
    <col min="8723" max="8723" width="12" style="68" customWidth="1"/>
    <col min="8724" max="8724" width="11.140625" style="68" customWidth="1"/>
    <col min="8725" max="8725" width="2.140625" style="68" customWidth="1"/>
    <col min="8726" max="8726" width="14.85546875" style="68" bestFit="1" customWidth="1"/>
    <col min="8727" max="8727" width="13.140625" style="68" customWidth="1"/>
    <col min="8728" max="8728" width="7.28515625" style="68" customWidth="1"/>
    <col min="8729" max="8729" width="2" style="68" customWidth="1"/>
    <col min="8730" max="8730" width="8.85546875" style="68" bestFit="1" customWidth="1"/>
    <col min="8731" max="8731" width="9.42578125" style="68" bestFit="1" customWidth="1"/>
    <col min="8732" max="8960" width="9.140625" style="68"/>
    <col min="8961" max="8962" width="0" style="68" hidden="1" customWidth="1"/>
    <col min="8963" max="8963" width="4.5703125" style="68" customWidth="1"/>
    <col min="8964" max="8964" width="6.140625" style="68" customWidth="1"/>
    <col min="8965" max="8965" width="31.28515625" style="68" customWidth="1"/>
    <col min="8966" max="8966" width="23.85546875" style="68" customWidth="1"/>
    <col min="8967" max="8967" width="42.140625" style="68" customWidth="1"/>
    <col min="8968" max="8968" width="40.5703125" style="68" customWidth="1"/>
    <col min="8969" max="8969" width="0" style="68" hidden="1" customWidth="1"/>
    <col min="8970" max="8970" width="20.140625" style="68" customWidth="1"/>
    <col min="8971" max="8971" width="11" style="68" customWidth="1"/>
    <col min="8972" max="8972" width="16" style="68" customWidth="1"/>
    <col min="8973" max="8973" width="15" style="68" customWidth="1"/>
    <col min="8974" max="8974" width="19.85546875" style="68" customWidth="1"/>
    <col min="8975" max="8975" width="25.7109375" style="68" customWidth="1"/>
    <col min="8976" max="8976" width="5.7109375" style="68" customWidth="1"/>
    <col min="8977" max="8977" width="5" style="68" customWidth="1"/>
    <col min="8978" max="8978" width="0" style="68" hidden="1" customWidth="1"/>
    <col min="8979" max="8979" width="12" style="68" customWidth="1"/>
    <col min="8980" max="8980" width="11.140625" style="68" customWidth="1"/>
    <col min="8981" max="8981" width="2.140625" style="68" customWidth="1"/>
    <col min="8982" max="8982" width="14.85546875" style="68" bestFit="1" customWidth="1"/>
    <col min="8983" max="8983" width="13.140625" style="68" customWidth="1"/>
    <col min="8984" max="8984" width="7.28515625" style="68" customWidth="1"/>
    <col min="8985" max="8985" width="2" style="68" customWidth="1"/>
    <col min="8986" max="8986" width="8.85546875" style="68" bestFit="1" customWidth="1"/>
    <col min="8987" max="8987" width="9.42578125" style="68" bestFit="1" customWidth="1"/>
    <col min="8988" max="9216" width="9.140625" style="68"/>
    <col min="9217" max="9218" width="0" style="68" hidden="1" customWidth="1"/>
    <col min="9219" max="9219" width="4.5703125" style="68" customWidth="1"/>
    <col min="9220" max="9220" width="6.140625" style="68" customWidth="1"/>
    <col min="9221" max="9221" width="31.28515625" style="68" customWidth="1"/>
    <col min="9222" max="9222" width="23.85546875" style="68" customWidth="1"/>
    <col min="9223" max="9223" width="42.140625" style="68" customWidth="1"/>
    <col min="9224" max="9224" width="40.5703125" style="68" customWidth="1"/>
    <col min="9225" max="9225" width="0" style="68" hidden="1" customWidth="1"/>
    <col min="9226" max="9226" width="20.140625" style="68" customWidth="1"/>
    <col min="9227" max="9227" width="11" style="68" customWidth="1"/>
    <col min="9228" max="9228" width="16" style="68" customWidth="1"/>
    <col min="9229" max="9229" width="15" style="68" customWidth="1"/>
    <col min="9230" max="9230" width="19.85546875" style="68" customWidth="1"/>
    <col min="9231" max="9231" width="25.7109375" style="68" customWidth="1"/>
    <col min="9232" max="9232" width="5.7109375" style="68" customWidth="1"/>
    <col min="9233" max="9233" width="5" style="68" customWidth="1"/>
    <col min="9234" max="9234" width="0" style="68" hidden="1" customWidth="1"/>
    <col min="9235" max="9235" width="12" style="68" customWidth="1"/>
    <col min="9236" max="9236" width="11.140625" style="68" customWidth="1"/>
    <col min="9237" max="9237" width="2.140625" style="68" customWidth="1"/>
    <col min="9238" max="9238" width="14.85546875" style="68" bestFit="1" customWidth="1"/>
    <col min="9239" max="9239" width="13.140625" style="68" customWidth="1"/>
    <col min="9240" max="9240" width="7.28515625" style="68" customWidth="1"/>
    <col min="9241" max="9241" width="2" style="68" customWidth="1"/>
    <col min="9242" max="9242" width="8.85546875" style="68" bestFit="1" customWidth="1"/>
    <col min="9243" max="9243" width="9.42578125" style="68" bestFit="1" customWidth="1"/>
    <col min="9244" max="9472" width="9.140625" style="68"/>
    <col min="9473" max="9474" width="0" style="68" hidden="1" customWidth="1"/>
    <col min="9475" max="9475" width="4.5703125" style="68" customWidth="1"/>
    <col min="9476" max="9476" width="6.140625" style="68" customWidth="1"/>
    <col min="9477" max="9477" width="31.28515625" style="68" customWidth="1"/>
    <col min="9478" max="9478" width="23.85546875" style="68" customWidth="1"/>
    <col min="9479" max="9479" width="42.140625" style="68" customWidth="1"/>
    <col min="9480" max="9480" width="40.5703125" style="68" customWidth="1"/>
    <col min="9481" max="9481" width="0" style="68" hidden="1" customWidth="1"/>
    <col min="9482" max="9482" width="20.140625" style="68" customWidth="1"/>
    <col min="9483" max="9483" width="11" style="68" customWidth="1"/>
    <col min="9484" max="9484" width="16" style="68" customWidth="1"/>
    <col min="9485" max="9485" width="15" style="68" customWidth="1"/>
    <col min="9486" max="9486" width="19.85546875" style="68" customWidth="1"/>
    <col min="9487" max="9487" width="25.7109375" style="68" customWidth="1"/>
    <col min="9488" max="9488" width="5.7109375" style="68" customWidth="1"/>
    <col min="9489" max="9489" width="5" style="68" customWidth="1"/>
    <col min="9490" max="9490" width="0" style="68" hidden="1" customWidth="1"/>
    <col min="9491" max="9491" width="12" style="68" customWidth="1"/>
    <col min="9492" max="9492" width="11.140625" style="68" customWidth="1"/>
    <col min="9493" max="9493" width="2.140625" style="68" customWidth="1"/>
    <col min="9494" max="9494" width="14.85546875" style="68" bestFit="1" customWidth="1"/>
    <col min="9495" max="9495" width="13.140625" style="68" customWidth="1"/>
    <col min="9496" max="9496" width="7.28515625" style="68" customWidth="1"/>
    <col min="9497" max="9497" width="2" style="68" customWidth="1"/>
    <col min="9498" max="9498" width="8.85546875" style="68" bestFit="1" customWidth="1"/>
    <col min="9499" max="9499" width="9.42578125" style="68" bestFit="1" customWidth="1"/>
    <col min="9500" max="9728" width="9.140625" style="68"/>
    <col min="9729" max="9730" width="0" style="68" hidden="1" customWidth="1"/>
    <col min="9731" max="9731" width="4.5703125" style="68" customWidth="1"/>
    <col min="9732" max="9732" width="6.140625" style="68" customWidth="1"/>
    <col min="9733" max="9733" width="31.28515625" style="68" customWidth="1"/>
    <col min="9734" max="9734" width="23.85546875" style="68" customWidth="1"/>
    <col min="9735" max="9735" width="42.140625" style="68" customWidth="1"/>
    <col min="9736" max="9736" width="40.5703125" style="68" customWidth="1"/>
    <col min="9737" max="9737" width="0" style="68" hidden="1" customWidth="1"/>
    <col min="9738" max="9738" width="20.140625" style="68" customWidth="1"/>
    <col min="9739" max="9739" width="11" style="68" customWidth="1"/>
    <col min="9740" max="9740" width="16" style="68" customWidth="1"/>
    <col min="9741" max="9741" width="15" style="68" customWidth="1"/>
    <col min="9742" max="9742" width="19.85546875" style="68" customWidth="1"/>
    <col min="9743" max="9743" width="25.7109375" style="68" customWidth="1"/>
    <col min="9744" max="9744" width="5.7109375" style="68" customWidth="1"/>
    <col min="9745" max="9745" width="5" style="68" customWidth="1"/>
    <col min="9746" max="9746" width="0" style="68" hidden="1" customWidth="1"/>
    <col min="9747" max="9747" width="12" style="68" customWidth="1"/>
    <col min="9748" max="9748" width="11.140625" style="68" customWidth="1"/>
    <col min="9749" max="9749" width="2.140625" style="68" customWidth="1"/>
    <col min="9750" max="9750" width="14.85546875" style="68" bestFit="1" customWidth="1"/>
    <col min="9751" max="9751" width="13.140625" style="68" customWidth="1"/>
    <col min="9752" max="9752" width="7.28515625" style="68" customWidth="1"/>
    <col min="9753" max="9753" width="2" style="68" customWidth="1"/>
    <col min="9754" max="9754" width="8.85546875" style="68" bestFit="1" customWidth="1"/>
    <col min="9755" max="9755" width="9.42578125" style="68" bestFit="1" customWidth="1"/>
    <col min="9756" max="9984" width="9.140625" style="68"/>
    <col min="9985" max="9986" width="0" style="68" hidden="1" customWidth="1"/>
    <col min="9987" max="9987" width="4.5703125" style="68" customWidth="1"/>
    <col min="9988" max="9988" width="6.140625" style="68" customWidth="1"/>
    <col min="9989" max="9989" width="31.28515625" style="68" customWidth="1"/>
    <col min="9990" max="9990" width="23.85546875" style="68" customWidth="1"/>
    <col min="9991" max="9991" width="42.140625" style="68" customWidth="1"/>
    <col min="9992" max="9992" width="40.5703125" style="68" customWidth="1"/>
    <col min="9993" max="9993" width="0" style="68" hidden="1" customWidth="1"/>
    <col min="9994" max="9994" width="20.140625" style="68" customWidth="1"/>
    <col min="9995" max="9995" width="11" style="68" customWidth="1"/>
    <col min="9996" max="9996" width="16" style="68" customWidth="1"/>
    <col min="9997" max="9997" width="15" style="68" customWidth="1"/>
    <col min="9998" max="9998" width="19.85546875" style="68" customWidth="1"/>
    <col min="9999" max="9999" width="25.7109375" style="68" customWidth="1"/>
    <col min="10000" max="10000" width="5.7109375" style="68" customWidth="1"/>
    <col min="10001" max="10001" width="5" style="68" customWidth="1"/>
    <col min="10002" max="10002" width="0" style="68" hidden="1" customWidth="1"/>
    <col min="10003" max="10003" width="12" style="68" customWidth="1"/>
    <col min="10004" max="10004" width="11.140625" style="68" customWidth="1"/>
    <col min="10005" max="10005" width="2.140625" style="68" customWidth="1"/>
    <col min="10006" max="10006" width="14.85546875" style="68" bestFit="1" customWidth="1"/>
    <col min="10007" max="10007" width="13.140625" style="68" customWidth="1"/>
    <col min="10008" max="10008" width="7.28515625" style="68" customWidth="1"/>
    <col min="10009" max="10009" width="2" style="68" customWidth="1"/>
    <col min="10010" max="10010" width="8.85546875" style="68" bestFit="1" customWidth="1"/>
    <col min="10011" max="10011" width="9.42578125" style="68" bestFit="1" customWidth="1"/>
    <col min="10012" max="10240" width="9.140625" style="68"/>
    <col min="10241" max="10242" width="0" style="68" hidden="1" customWidth="1"/>
    <col min="10243" max="10243" width="4.5703125" style="68" customWidth="1"/>
    <col min="10244" max="10244" width="6.140625" style="68" customWidth="1"/>
    <col min="10245" max="10245" width="31.28515625" style="68" customWidth="1"/>
    <col min="10246" max="10246" width="23.85546875" style="68" customWidth="1"/>
    <col min="10247" max="10247" width="42.140625" style="68" customWidth="1"/>
    <col min="10248" max="10248" width="40.5703125" style="68" customWidth="1"/>
    <col min="10249" max="10249" width="0" style="68" hidden="1" customWidth="1"/>
    <col min="10250" max="10250" width="20.140625" style="68" customWidth="1"/>
    <col min="10251" max="10251" width="11" style="68" customWidth="1"/>
    <col min="10252" max="10252" width="16" style="68" customWidth="1"/>
    <col min="10253" max="10253" width="15" style="68" customWidth="1"/>
    <col min="10254" max="10254" width="19.85546875" style="68" customWidth="1"/>
    <col min="10255" max="10255" width="25.7109375" style="68" customWidth="1"/>
    <col min="10256" max="10256" width="5.7109375" style="68" customWidth="1"/>
    <col min="10257" max="10257" width="5" style="68" customWidth="1"/>
    <col min="10258" max="10258" width="0" style="68" hidden="1" customWidth="1"/>
    <col min="10259" max="10259" width="12" style="68" customWidth="1"/>
    <col min="10260" max="10260" width="11.140625" style="68" customWidth="1"/>
    <col min="10261" max="10261" width="2.140625" style="68" customWidth="1"/>
    <col min="10262" max="10262" width="14.85546875" style="68" bestFit="1" customWidth="1"/>
    <col min="10263" max="10263" width="13.140625" style="68" customWidth="1"/>
    <col min="10264" max="10264" width="7.28515625" style="68" customWidth="1"/>
    <col min="10265" max="10265" width="2" style="68" customWidth="1"/>
    <col min="10266" max="10266" width="8.85546875" style="68" bestFit="1" customWidth="1"/>
    <col min="10267" max="10267" width="9.42578125" style="68" bestFit="1" customWidth="1"/>
    <col min="10268" max="10496" width="9.140625" style="68"/>
    <col min="10497" max="10498" width="0" style="68" hidden="1" customWidth="1"/>
    <col min="10499" max="10499" width="4.5703125" style="68" customWidth="1"/>
    <col min="10500" max="10500" width="6.140625" style="68" customWidth="1"/>
    <col min="10501" max="10501" width="31.28515625" style="68" customWidth="1"/>
    <col min="10502" max="10502" width="23.85546875" style="68" customWidth="1"/>
    <col min="10503" max="10503" width="42.140625" style="68" customWidth="1"/>
    <col min="10504" max="10504" width="40.5703125" style="68" customWidth="1"/>
    <col min="10505" max="10505" width="0" style="68" hidden="1" customWidth="1"/>
    <col min="10506" max="10506" width="20.140625" style="68" customWidth="1"/>
    <col min="10507" max="10507" width="11" style="68" customWidth="1"/>
    <col min="10508" max="10508" width="16" style="68" customWidth="1"/>
    <col min="10509" max="10509" width="15" style="68" customWidth="1"/>
    <col min="10510" max="10510" width="19.85546875" style="68" customWidth="1"/>
    <col min="10511" max="10511" width="25.7109375" style="68" customWidth="1"/>
    <col min="10512" max="10512" width="5.7109375" style="68" customWidth="1"/>
    <col min="10513" max="10513" width="5" style="68" customWidth="1"/>
    <col min="10514" max="10514" width="0" style="68" hidden="1" customWidth="1"/>
    <col min="10515" max="10515" width="12" style="68" customWidth="1"/>
    <col min="10516" max="10516" width="11.140625" style="68" customWidth="1"/>
    <col min="10517" max="10517" width="2.140625" style="68" customWidth="1"/>
    <col min="10518" max="10518" width="14.85546875" style="68" bestFit="1" customWidth="1"/>
    <col min="10519" max="10519" width="13.140625" style="68" customWidth="1"/>
    <col min="10520" max="10520" width="7.28515625" style="68" customWidth="1"/>
    <col min="10521" max="10521" width="2" style="68" customWidth="1"/>
    <col min="10522" max="10522" width="8.85546875" style="68" bestFit="1" customWidth="1"/>
    <col min="10523" max="10523" width="9.42578125" style="68" bestFit="1" customWidth="1"/>
    <col min="10524" max="10752" width="9.140625" style="68"/>
    <col min="10753" max="10754" width="0" style="68" hidden="1" customWidth="1"/>
    <col min="10755" max="10755" width="4.5703125" style="68" customWidth="1"/>
    <col min="10756" max="10756" width="6.140625" style="68" customWidth="1"/>
    <col min="10757" max="10757" width="31.28515625" style="68" customWidth="1"/>
    <col min="10758" max="10758" width="23.85546875" style="68" customWidth="1"/>
    <col min="10759" max="10759" width="42.140625" style="68" customWidth="1"/>
    <col min="10760" max="10760" width="40.5703125" style="68" customWidth="1"/>
    <col min="10761" max="10761" width="0" style="68" hidden="1" customWidth="1"/>
    <col min="10762" max="10762" width="20.140625" style="68" customWidth="1"/>
    <col min="10763" max="10763" width="11" style="68" customWidth="1"/>
    <col min="10764" max="10764" width="16" style="68" customWidth="1"/>
    <col min="10765" max="10765" width="15" style="68" customWidth="1"/>
    <col min="10766" max="10766" width="19.85546875" style="68" customWidth="1"/>
    <col min="10767" max="10767" width="25.7109375" style="68" customWidth="1"/>
    <col min="10768" max="10768" width="5.7109375" style="68" customWidth="1"/>
    <col min="10769" max="10769" width="5" style="68" customWidth="1"/>
    <col min="10770" max="10770" width="0" style="68" hidden="1" customWidth="1"/>
    <col min="10771" max="10771" width="12" style="68" customWidth="1"/>
    <col min="10772" max="10772" width="11.140625" style="68" customWidth="1"/>
    <col min="10773" max="10773" width="2.140625" style="68" customWidth="1"/>
    <col min="10774" max="10774" width="14.85546875" style="68" bestFit="1" customWidth="1"/>
    <col min="10775" max="10775" width="13.140625" style="68" customWidth="1"/>
    <col min="10776" max="10776" width="7.28515625" style="68" customWidth="1"/>
    <col min="10777" max="10777" width="2" style="68" customWidth="1"/>
    <col min="10778" max="10778" width="8.85546875" style="68" bestFit="1" customWidth="1"/>
    <col min="10779" max="10779" width="9.42578125" style="68" bestFit="1" customWidth="1"/>
    <col min="10780" max="11008" width="9.140625" style="68"/>
    <col min="11009" max="11010" width="0" style="68" hidden="1" customWidth="1"/>
    <col min="11011" max="11011" width="4.5703125" style="68" customWidth="1"/>
    <col min="11012" max="11012" width="6.140625" style="68" customWidth="1"/>
    <col min="11013" max="11013" width="31.28515625" style="68" customWidth="1"/>
    <col min="11014" max="11014" width="23.85546875" style="68" customWidth="1"/>
    <col min="11015" max="11015" width="42.140625" style="68" customWidth="1"/>
    <col min="11016" max="11016" width="40.5703125" style="68" customWidth="1"/>
    <col min="11017" max="11017" width="0" style="68" hidden="1" customWidth="1"/>
    <col min="11018" max="11018" width="20.140625" style="68" customWidth="1"/>
    <col min="11019" max="11019" width="11" style="68" customWidth="1"/>
    <col min="11020" max="11020" width="16" style="68" customWidth="1"/>
    <col min="11021" max="11021" width="15" style="68" customWidth="1"/>
    <col min="11022" max="11022" width="19.85546875" style="68" customWidth="1"/>
    <col min="11023" max="11023" width="25.7109375" style="68" customWidth="1"/>
    <col min="11024" max="11024" width="5.7109375" style="68" customWidth="1"/>
    <col min="11025" max="11025" width="5" style="68" customWidth="1"/>
    <col min="11026" max="11026" width="0" style="68" hidden="1" customWidth="1"/>
    <col min="11027" max="11027" width="12" style="68" customWidth="1"/>
    <col min="11028" max="11028" width="11.140625" style="68" customWidth="1"/>
    <col min="11029" max="11029" width="2.140625" style="68" customWidth="1"/>
    <col min="11030" max="11030" width="14.85546875" style="68" bestFit="1" customWidth="1"/>
    <col min="11031" max="11031" width="13.140625" style="68" customWidth="1"/>
    <col min="11032" max="11032" width="7.28515625" style="68" customWidth="1"/>
    <col min="11033" max="11033" width="2" style="68" customWidth="1"/>
    <col min="11034" max="11034" width="8.85546875" style="68" bestFit="1" customWidth="1"/>
    <col min="11035" max="11035" width="9.42578125" style="68" bestFit="1" customWidth="1"/>
    <col min="11036" max="11264" width="9.140625" style="68"/>
    <col min="11265" max="11266" width="0" style="68" hidden="1" customWidth="1"/>
    <col min="11267" max="11267" width="4.5703125" style="68" customWidth="1"/>
    <col min="11268" max="11268" width="6.140625" style="68" customWidth="1"/>
    <col min="11269" max="11269" width="31.28515625" style="68" customWidth="1"/>
    <col min="11270" max="11270" width="23.85546875" style="68" customWidth="1"/>
    <col min="11271" max="11271" width="42.140625" style="68" customWidth="1"/>
    <col min="11272" max="11272" width="40.5703125" style="68" customWidth="1"/>
    <col min="11273" max="11273" width="0" style="68" hidden="1" customWidth="1"/>
    <col min="11274" max="11274" width="20.140625" style="68" customWidth="1"/>
    <col min="11275" max="11275" width="11" style="68" customWidth="1"/>
    <col min="11276" max="11276" width="16" style="68" customWidth="1"/>
    <col min="11277" max="11277" width="15" style="68" customWidth="1"/>
    <col min="11278" max="11278" width="19.85546875" style="68" customWidth="1"/>
    <col min="11279" max="11279" width="25.7109375" style="68" customWidth="1"/>
    <col min="11280" max="11280" width="5.7109375" style="68" customWidth="1"/>
    <col min="11281" max="11281" width="5" style="68" customWidth="1"/>
    <col min="11282" max="11282" width="0" style="68" hidden="1" customWidth="1"/>
    <col min="11283" max="11283" width="12" style="68" customWidth="1"/>
    <col min="11284" max="11284" width="11.140625" style="68" customWidth="1"/>
    <col min="11285" max="11285" width="2.140625" style="68" customWidth="1"/>
    <col min="11286" max="11286" width="14.85546875" style="68" bestFit="1" customWidth="1"/>
    <col min="11287" max="11287" width="13.140625" style="68" customWidth="1"/>
    <col min="11288" max="11288" width="7.28515625" style="68" customWidth="1"/>
    <col min="11289" max="11289" width="2" style="68" customWidth="1"/>
    <col min="11290" max="11290" width="8.85546875" style="68" bestFit="1" customWidth="1"/>
    <col min="11291" max="11291" width="9.42578125" style="68" bestFit="1" customWidth="1"/>
    <col min="11292" max="11520" width="9.140625" style="68"/>
    <col min="11521" max="11522" width="0" style="68" hidden="1" customWidth="1"/>
    <col min="11523" max="11523" width="4.5703125" style="68" customWidth="1"/>
    <col min="11524" max="11524" width="6.140625" style="68" customWidth="1"/>
    <col min="11525" max="11525" width="31.28515625" style="68" customWidth="1"/>
    <col min="11526" max="11526" width="23.85546875" style="68" customWidth="1"/>
    <col min="11527" max="11527" width="42.140625" style="68" customWidth="1"/>
    <col min="11528" max="11528" width="40.5703125" style="68" customWidth="1"/>
    <col min="11529" max="11529" width="0" style="68" hidden="1" customWidth="1"/>
    <col min="11530" max="11530" width="20.140625" style="68" customWidth="1"/>
    <col min="11531" max="11531" width="11" style="68" customWidth="1"/>
    <col min="11532" max="11532" width="16" style="68" customWidth="1"/>
    <col min="11533" max="11533" width="15" style="68" customWidth="1"/>
    <col min="11534" max="11534" width="19.85546875" style="68" customWidth="1"/>
    <col min="11535" max="11535" width="25.7109375" style="68" customWidth="1"/>
    <col min="11536" max="11536" width="5.7109375" style="68" customWidth="1"/>
    <col min="11537" max="11537" width="5" style="68" customWidth="1"/>
    <col min="11538" max="11538" width="0" style="68" hidden="1" customWidth="1"/>
    <col min="11539" max="11539" width="12" style="68" customWidth="1"/>
    <col min="11540" max="11540" width="11.140625" style="68" customWidth="1"/>
    <col min="11541" max="11541" width="2.140625" style="68" customWidth="1"/>
    <col min="11542" max="11542" width="14.85546875" style="68" bestFit="1" customWidth="1"/>
    <col min="11543" max="11543" width="13.140625" style="68" customWidth="1"/>
    <col min="11544" max="11544" width="7.28515625" style="68" customWidth="1"/>
    <col min="11545" max="11545" width="2" style="68" customWidth="1"/>
    <col min="11546" max="11546" width="8.85546875" style="68" bestFit="1" customWidth="1"/>
    <col min="11547" max="11547" width="9.42578125" style="68" bestFit="1" customWidth="1"/>
    <col min="11548" max="11776" width="9.140625" style="68"/>
    <col min="11777" max="11778" width="0" style="68" hidden="1" customWidth="1"/>
    <col min="11779" max="11779" width="4.5703125" style="68" customWidth="1"/>
    <col min="11780" max="11780" width="6.140625" style="68" customWidth="1"/>
    <col min="11781" max="11781" width="31.28515625" style="68" customWidth="1"/>
    <col min="11782" max="11782" width="23.85546875" style="68" customWidth="1"/>
    <col min="11783" max="11783" width="42.140625" style="68" customWidth="1"/>
    <col min="11784" max="11784" width="40.5703125" style="68" customWidth="1"/>
    <col min="11785" max="11785" width="0" style="68" hidden="1" customWidth="1"/>
    <col min="11786" max="11786" width="20.140625" style="68" customWidth="1"/>
    <col min="11787" max="11787" width="11" style="68" customWidth="1"/>
    <col min="11788" max="11788" width="16" style="68" customWidth="1"/>
    <col min="11789" max="11789" width="15" style="68" customWidth="1"/>
    <col min="11790" max="11790" width="19.85546875" style="68" customWidth="1"/>
    <col min="11791" max="11791" width="25.7109375" style="68" customWidth="1"/>
    <col min="11792" max="11792" width="5.7109375" style="68" customWidth="1"/>
    <col min="11793" max="11793" width="5" style="68" customWidth="1"/>
    <col min="11794" max="11794" width="0" style="68" hidden="1" customWidth="1"/>
    <col min="11795" max="11795" width="12" style="68" customWidth="1"/>
    <col min="11796" max="11796" width="11.140625" style="68" customWidth="1"/>
    <col min="11797" max="11797" width="2.140625" style="68" customWidth="1"/>
    <col min="11798" max="11798" width="14.85546875" style="68" bestFit="1" customWidth="1"/>
    <col min="11799" max="11799" width="13.140625" style="68" customWidth="1"/>
    <col min="11800" max="11800" width="7.28515625" style="68" customWidth="1"/>
    <col min="11801" max="11801" width="2" style="68" customWidth="1"/>
    <col min="11802" max="11802" width="8.85546875" style="68" bestFit="1" customWidth="1"/>
    <col min="11803" max="11803" width="9.42578125" style="68" bestFit="1" customWidth="1"/>
    <col min="11804" max="12032" width="9.140625" style="68"/>
    <col min="12033" max="12034" width="0" style="68" hidden="1" customWidth="1"/>
    <col min="12035" max="12035" width="4.5703125" style="68" customWidth="1"/>
    <col min="12036" max="12036" width="6.140625" style="68" customWidth="1"/>
    <col min="12037" max="12037" width="31.28515625" style="68" customWidth="1"/>
    <col min="12038" max="12038" width="23.85546875" style="68" customWidth="1"/>
    <col min="12039" max="12039" width="42.140625" style="68" customWidth="1"/>
    <col min="12040" max="12040" width="40.5703125" style="68" customWidth="1"/>
    <col min="12041" max="12041" width="0" style="68" hidden="1" customWidth="1"/>
    <col min="12042" max="12042" width="20.140625" style="68" customWidth="1"/>
    <col min="12043" max="12043" width="11" style="68" customWidth="1"/>
    <col min="12044" max="12044" width="16" style="68" customWidth="1"/>
    <col min="12045" max="12045" width="15" style="68" customWidth="1"/>
    <col min="12046" max="12046" width="19.85546875" style="68" customWidth="1"/>
    <col min="12047" max="12047" width="25.7109375" style="68" customWidth="1"/>
    <col min="12048" max="12048" width="5.7109375" style="68" customWidth="1"/>
    <col min="12049" max="12049" width="5" style="68" customWidth="1"/>
    <col min="12050" max="12050" width="0" style="68" hidden="1" customWidth="1"/>
    <col min="12051" max="12051" width="12" style="68" customWidth="1"/>
    <col min="12052" max="12052" width="11.140625" style="68" customWidth="1"/>
    <col min="12053" max="12053" width="2.140625" style="68" customWidth="1"/>
    <col min="12054" max="12054" width="14.85546875" style="68" bestFit="1" customWidth="1"/>
    <col min="12055" max="12055" width="13.140625" style="68" customWidth="1"/>
    <col min="12056" max="12056" width="7.28515625" style="68" customWidth="1"/>
    <col min="12057" max="12057" width="2" style="68" customWidth="1"/>
    <col min="12058" max="12058" width="8.85546875" style="68" bestFit="1" customWidth="1"/>
    <col min="12059" max="12059" width="9.42578125" style="68" bestFit="1" customWidth="1"/>
    <col min="12060" max="12288" width="9.140625" style="68"/>
    <col min="12289" max="12290" width="0" style="68" hidden="1" customWidth="1"/>
    <col min="12291" max="12291" width="4.5703125" style="68" customWidth="1"/>
    <col min="12292" max="12292" width="6.140625" style="68" customWidth="1"/>
    <col min="12293" max="12293" width="31.28515625" style="68" customWidth="1"/>
    <col min="12294" max="12294" width="23.85546875" style="68" customWidth="1"/>
    <col min="12295" max="12295" width="42.140625" style="68" customWidth="1"/>
    <col min="12296" max="12296" width="40.5703125" style="68" customWidth="1"/>
    <col min="12297" max="12297" width="0" style="68" hidden="1" customWidth="1"/>
    <col min="12298" max="12298" width="20.140625" style="68" customWidth="1"/>
    <col min="12299" max="12299" width="11" style="68" customWidth="1"/>
    <col min="12300" max="12300" width="16" style="68" customWidth="1"/>
    <col min="12301" max="12301" width="15" style="68" customWidth="1"/>
    <col min="12302" max="12302" width="19.85546875" style="68" customWidth="1"/>
    <col min="12303" max="12303" width="25.7109375" style="68" customWidth="1"/>
    <col min="12304" max="12304" width="5.7109375" style="68" customWidth="1"/>
    <col min="12305" max="12305" width="5" style="68" customWidth="1"/>
    <col min="12306" max="12306" width="0" style="68" hidden="1" customWidth="1"/>
    <col min="12307" max="12307" width="12" style="68" customWidth="1"/>
    <col min="12308" max="12308" width="11.140625" style="68" customWidth="1"/>
    <col min="12309" max="12309" width="2.140625" style="68" customWidth="1"/>
    <col min="12310" max="12310" width="14.85546875" style="68" bestFit="1" customWidth="1"/>
    <col min="12311" max="12311" width="13.140625" style="68" customWidth="1"/>
    <col min="12312" max="12312" width="7.28515625" style="68" customWidth="1"/>
    <col min="12313" max="12313" width="2" style="68" customWidth="1"/>
    <col min="12314" max="12314" width="8.85546875" style="68" bestFit="1" customWidth="1"/>
    <col min="12315" max="12315" width="9.42578125" style="68" bestFit="1" customWidth="1"/>
    <col min="12316" max="12544" width="9.140625" style="68"/>
    <col min="12545" max="12546" width="0" style="68" hidden="1" customWidth="1"/>
    <col min="12547" max="12547" width="4.5703125" style="68" customWidth="1"/>
    <col min="12548" max="12548" width="6.140625" style="68" customWidth="1"/>
    <col min="12549" max="12549" width="31.28515625" style="68" customWidth="1"/>
    <col min="12550" max="12550" width="23.85546875" style="68" customWidth="1"/>
    <col min="12551" max="12551" width="42.140625" style="68" customWidth="1"/>
    <col min="12552" max="12552" width="40.5703125" style="68" customWidth="1"/>
    <col min="12553" max="12553" width="0" style="68" hidden="1" customWidth="1"/>
    <col min="12554" max="12554" width="20.140625" style="68" customWidth="1"/>
    <col min="12555" max="12555" width="11" style="68" customWidth="1"/>
    <col min="12556" max="12556" width="16" style="68" customWidth="1"/>
    <col min="12557" max="12557" width="15" style="68" customWidth="1"/>
    <col min="12558" max="12558" width="19.85546875" style="68" customWidth="1"/>
    <col min="12559" max="12559" width="25.7109375" style="68" customWidth="1"/>
    <col min="12560" max="12560" width="5.7109375" style="68" customWidth="1"/>
    <col min="12561" max="12561" width="5" style="68" customWidth="1"/>
    <col min="12562" max="12562" width="0" style="68" hidden="1" customWidth="1"/>
    <col min="12563" max="12563" width="12" style="68" customWidth="1"/>
    <col min="12564" max="12564" width="11.140625" style="68" customWidth="1"/>
    <col min="12565" max="12565" width="2.140625" style="68" customWidth="1"/>
    <col min="12566" max="12566" width="14.85546875" style="68" bestFit="1" customWidth="1"/>
    <col min="12567" max="12567" width="13.140625" style="68" customWidth="1"/>
    <col min="12568" max="12568" width="7.28515625" style="68" customWidth="1"/>
    <col min="12569" max="12569" width="2" style="68" customWidth="1"/>
    <col min="12570" max="12570" width="8.85546875" style="68" bestFit="1" customWidth="1"/>
    <col min="12571" max="12571" width="9.42578125" style="68" bestFit="1" customWidth="1"/>
    <col min="12572" max="12800" width="9.140625" style="68"/>
    <col min="12801" max="12802" width="0" style="68" hidden="1" customWidth="1"/>
    <col min="12803" max="12803" width="4.5703125" style="68" customWidth="1"/>
    <col min="12804" max="12804" width="6.140625" style="68" customWidth="1"/>
    <col min="12805" max="12805" width="31.28515625" style="68" customWidth="1"/>
    <col min="12806" max="12806" width="23.85546875" style="68" customWidth="1"/>
    <col min="12807" max="12807" width="42.140625" style="68" customWidth="1"/>
    <col min="12808" max="12808" width="40.5703125" style="68" customWidth="1"/>
    <col min="12809" max="12809" width="0" style="68" hidden="1" customWidth="1"/>
    <col min="12810" max="12810" width="20.140625" style="68" customWidth="1"/>
    <col min="12811" max="12811" width="11" style="68" customWidth="1"/>
    <col min="12812" max="12812" width="16" style="68" customWidth="1"/>
    <col min="12813" max="12813" width="15" style="68" customWidth="1"/>
    <col min="12814" max="12814" width="19.85546875" style="68" customWidth="1"/>
    <col min="12815" max="12815" width="25.7109375" style="68" customWidth="1"/>
    <col min="12816" max="12816" width="5.7109375" style="68" customWidth="1"/>
    <col min="12817" max="12817" width="5" style="68" customWidth="1"/>
    <col min="12818" max="12818" width="0" style="68" hidden="1" customWidth="1"/>
    <col min="12819" max="12819" width="12" style="68" customWidth="1"/>
    <col min="12820" max="12820" width="11.140625" style="68" customWidth="1"/>
    <col min="12821" max="12821" width="2.140625" style="68" customWidth="1"/>
    <col min="12822" max="12822" width="14.85546875" style="68" bestFit="1" customWidth="1"/>
    <col min="12823" max="12823" width="13.140625" style="68" customWidth="1"/>
    <col min="12824" max="12824" width="7.28515625" style="68" customWidth="1"/>
    <col min="12825" max="12825" width="2" style="68" customWidth="1"/>
    <col min="12826" max="12826" width="8.85546875" style="68" bestFit="1" customWidth="1"/>
    <col min="12827" max="12827" width="9.42578125" style="68" bestFit="1" customWidth="1"/>
    <col min="12828" max="13056" width="9.140625" style="68"/>
    <col min="13057" max="13058" width="0" style="68" hidden="1" customWidth="1"/>
    <col min="13059" max="13059" width="4.5703125" style="68" customWidth="1"/>
    <col min="13060" max="13060" width="6.140625" style="68" customWidth="1"/>
    <col min="13061" max="13061" width="31.28515625" style="68" customWidth="1"/>
    <col min="13062" max="13062" width="23.85546875" style="68" customWidth="1"/>
    <col min="13063" max="13063" width="42.140625" style="68" customWidth="1"/>
    <col min="13064" max="13064" width="40.5703125" style="68" customWidth="1"/>
    <col min="13065" max="13065" width="0" style="68" hidden="1" customWidth="1"/>
    <col min="13066" max="13066" width="20.140625" style="68" customWidth="1"/>
    <col min="13067" max="13067" width="11" style="68" customWidth="1"/>
    <col min="13068" max="13068" width="16" style="68" customWidth="1"/>
    <col min="13069" max="13069" width="15" style="68" customWidth="1"/>
    <col min="13070" max="13070" width="19.85546875" style="68" customWidth="1"/>
    <col min="13071" max="13071" width="25.7109375" style="68" customWidth="1"/>
    <col min="13072" max="13072" width="5.7109375" style="68" customWidth="1"/>
    <col min="13073" max="13073" width="5" style="68" customWidth="1"/>
    <col min="13074" max="13074" width="0" style="68" hidden="1" customWidth="1"/>
    <col min="13075" max="13075" width="12" style="68" customWidth="1"/>
    <col min="13076" max="13076" width="11.140625" style="68" customWidth="1"/>
    <col min="13077" max="13077" width="2.140625" style="68" customWidth="1"/>
    <col min="13078" max="13078" width="14.85546875" style="68" bestFit="1" customWidth="1"/>
    <col min="13079" max="13079" width="13.140625" style="68" customWidth="1"/>
    <col min="13080" max="13080" width="7.28515625" style="68" customWidth="1"/>
    <col min="13081" max="13081" width="2" style="68" customWidth="1"/>
    <col min="13082" max="13082" width="8.85546875" style="68" bestFit="1" customWidth="1"/>
    <col min="13083" max="13083" width="9.42578125" style="68" bestFit="1" customWidth="1"/>
    <col min="13084" max="13312" width="9.140625" style="68"/>
    <col min="13313" max="13314" width="0" style="68" hidden="1" customWidth="1"/>
    <col min="13315" max="13315" width="4.5703125" style="68" customWidth="1"/>
    <col min="13316" max="13316" width="6.140625" style="68" customWidth="1"/>
    <col min="13317" max="13317" width="31.28515625" style="68" customWidth="1"/>
    <col min="13318" max="13318" width="23.85546875" style="68" customWidth="1"/>
    <col min="13319" max="13319" width="42.140625" style="68" customWidth="1"/>
    <col min="13320" max="13320" width="40.5703125" style="68" customWidth="1"/>
    <col min="13321" max="13321" width="0" style="68" hidden="1" customWidth="1"/>
    <col min="13322" max="13322" width="20.140625" style="68" customWidth="1"/>
    <col min="13323" max="13323" width="11" style="68" customWidth="1"/>
    <col min="13324" max="13324" width="16" style="68" customWidth="1"/>
    <col min="13325" max="13325" width="15" style="68" customWidth="1"/>
    <col min="13326" max="13326" width="19.85546875" style="68" customWidth="1"/>
    <col min="13327" max="13327" width="25.7109375" style="68" customWidth="1"/>
    <col min="13328" max="13328" width="5.7109375" style="68" customWidth="1"/>
    <col min="13329" max="13329" width="5" style="68" customWidth="1"/>
    <col min="13330" max="13330" width="0" style="68" hidden="1" customWidth="1"/>
    <col min="13331" max="13331" width="12" style="68" customWidth="1"/>
    <col min="13332" max="13332" width="11.140625" style="68" customWidth="1"/>
    <col min="13333" max="13333" width="2.140625" style="68" customWidth="1"/>
    <col min="13334" max="13334" width="14.85546875" style="68" bestFit="1" customWidth="1"/>
    <col min="13335" max="13335" width="13.140625" style="68" customWidth="1"/>
    <col min="13336" max="13336" width="7.28515625" style="68" customWidth="1"/>
    <col min="13337" max="13337" width="2" style="68" customWidth="1"/>
    <col min="13338" max="13338" width="8.85546875" style="68" bestFit="1" customWidth="1"/>
    <col min="13339" max="13339" width="9.42578125" style="68" bestFit="1" customWidth="1"/>
    <col min="13340" max="13568" width="9.140625" style="68"/>
    <col min="13569" max="13570" width="0" style="68" hidden="1" customWidth="1"/>
    <col min="13571" max="13571" width="4.5703125" style="68" customWidth="1"/>
    <col min="13572" max="13572" width="6.140625" style="68" customWidth="1"/>
    <col min="13573" max="13573" width="31.28515625" style="68" customWidth="1"/>
    <col min="13574" max="13574" width="23.85546875" style="68" customWidth="1"/>
    <col min="13575" max="13575" width="42.140625" style="68" customWidth="1"/>
    <col min="13576" max="13576" width="40.5703125" style="68" customWidth="1"/>
    <col min="13577" max="13577" width="0" style="68" hidden="1" customWidth="1"/>
    <col min="13578" max="13578" width="20.140625" style="68" customWidth="1"/>
    <col min="13579" max="13579" width="11" style="68" customWidth="1"/>
    <col min="13580" max="13580" width="16" style="68" customWidth="1"/>
    <col min="13581" max="13581" width="15" style="68" customWidth="1"/>
    <col min="13582" max="13582" width="19.85546875" style="68" customWidth="1"/>
    <col min="13583" max="13583" width="25.7109375" style="68" customWidth="1"/>
    <col min="13584" max="13584" width="5.7109375" style="68" customWidth="1"/>
    <col min="13585" max="13585" width="5" style="68" customWidth="1"/>
    <col min="13586" max="13586" width="0" style="68" hidden="1" customWidth="1"/>
    <col min="13587" max="13587" width="12" style="68" customWidth="1"/>
    <col min="13588" max="13588" width="11.140625" style="68" customWidth="1"/>
    <col min="13589" max="13589" width="2.140625" style="68" customWidth="1"/>
    <col min="13590" max="13590" width="14.85546875" style="68" bestFit="1" customWidth="1"/>
    <col min="13591" max="13591" width="13.140625" style="68" customWidth="1"/>
    <col min="13592" max="13592" width="7.28515625" style="68" customWidth="1"/>
    <col min="13593" max="13593" width="2" style="68" customWidth="1"/>
    <col min="13594" max="13594" width="8.85546875" style="68" bestFit="1" customWidth="1"/>
    <col min="13595" max="13595" width="9.42578125" style="68" bestFit="1" customWidth="1"/>
    <col min="13596" max="13824" width="9.140625" style="68"/>
    <col min="13825" max="13826" width="0" style="68" hidden="1" customWidth="1"/>
    <col min="13827" max="13827" width="4.5703125" style="68" customWidth="1"/>
    <col min="13828" max="13828" width="6.140625" style="68" customWidth="1"/>
    <col min="13829" max="13829" width="31.28515625" style="68" customWidth="1"/>
    <col min="13830" max="13830" width="23.85546875" style="68" customWidth="1"/>
    <col min="13831" max="13831" width="42.140625" style="68" customWidth="1"/>
    <col min="13832" max="13832" width="40.5703125" style="68" customWidth="1"/>
    <col min="13833" max="13833" width="0" style="68" hidden="1" customWidth="1"/>
    <col min="13834" max="13834" width="20.140625" style="68" customWidth="1"/>
    <col min="13835" max="13835" width="11" style="68" customWidth="1"/>
    <col min="13836" max="13836" width="16" style="68" customWidth="1"/>
    <col min="13837" max="13837" width="15" style="68" customWidth="1"/>
    <col min="13838" max="13838" width="19.85546875" style="68" customWidth="1"/>
    <col min="13839" max="13839" width="25.7109375" style="68" customWidth="1"/>
    <col min="13840" max="13840" width="5.7109375" style="68" customWidth="1"/>
    <col min="13841" max="13841" width="5" style="68" customWidth="1"/>
    <col min="13842" max="13842" width="0" style="68" hidden="1" customWidth="1"/>
    <col min="13843" max="13843" width="12" style="68" customWidth="1"/>
    <col min="13844" max="13844" width="11.140625" style="68" customWidth="1"/>
    <col min="13845" max="13845" width="2.140625" style="68" customWidth="1"/>
    <col min="13846" max="13846" width="14.85546875" style="68" bestFit="1" customWidth="1"/>
    <col min="13847" max="13847" width="13.140625" style="68" customWidth="1"/>
    <col min="13848" max="13848" width="7.28515625" style="68" customWidth="1"/>
    <col min="13849" max="13849" width="2" style="68" customWidth="1"/>
    <col min="13850" max="13850" width="8.85546875" style="68" bestFit="1" customWidth="1"/>
    <col min="13851" max="13851" width="9.42578125" style="68" bestFit="1" customWidth="1"/>
    <col min="13852" max="14080" width="9.140625" style="68"/>
    <col min="14081" max="14082" width="0" style="68" hidden="1" customWidth="1"/>
    <col min="14083" max="14083" width="4.5703125" style="68" customWidth="1"/>
    <col min="14084" max="14084" width="6.140625" style="68" customWidth="1"/>
    <col min="14085" max="14085" width="31.28515625" style="68" customWidth="1"/>
    <col min="14086" max="14086" width="23.85546875" style="68" customWidth="1"/>
    <col min="14087" max="14087" width="42.140625" style="68" customWidth="1"/>
    <col min="14088" max="14088" width="40.5703125" style="68" customWidth="1"/>
    <col min="14089" max="14089" width="0" style="68" hidden="1" customWidth="1"/>
    <col min="14090" max="14090" width="20.140625" style="68" customWidth="1"/>
    <col min="14091" max="14091" width="11" style="68" customWidth="1"/>
    <col min="14092" max="14092" width="16" style="68" customWidth="1"/>
    <col min="14093" max="14093" width="15" style="68" customWidth="1"/>
    <col min="14094" max="14094" width="19.85546875" style="68" customWidth="1"/>
    <col min="14095" max="14095" width="25.7109375" style="68" customWidth="1"/>
    <col min="14096" max="14096" width="5.7109375" style="68" customWidth="1"/>
    <col min="14097" max="14097" width="5" style="68" customWidth="1"/>
    <col min="14098" max="14098" width="0" style="68" hidden="1" customWidth="1"/>
    <col min="14099" max="14099" width="12" style="68" customWidth="1"/>
    <col min="14100" max="14100" width="11.140625" style="68" customWidth="1"/>
    <col min="14101" max="14101" width="2.140625" style="68" customWidth="1"/>
    <col min="14102" max="14102" width="14.85546875" style="68" bestFit="1" customWidth="1"/>
    <col min="14103" max="14103" width="13.140625" style="68" customWidth="1"/>
    <col min="14104" max="14104" width="7.28515625" style="68" customWidth="1"/>
    <col min="14105" max="14105" width="2" style="68" customWidth="1"/>
    <col min="14106" max="14106" width="8.85546875" style="68" bestFit="1" customWidth="1"/>
    <col min="14107" max="14107" width="9.42578125" style="68" bestFit="1" customWidth="1"/>
    <col min="14108" max="14336" width="9.140625" style="68"/>
    <col min="14337" max="14338" width="0" style="68" hidden="1" customWidth="1"/>
    <col min="14339" max="14339" width="4.5703125" style="68" customWidth="1"/>
    <col min="14340" max="14340" width="6.140625" style="68" customWidth="1"/>
    <col min="14341" max="14341" width="31.28515625" style="68" customWidth="1"/>
    <col min="14342" max="14342" width="23.85546875" style="68" customWidth="1"/>
    <col min="14343" max="14343" width="42.140625" style="68" customWidth="1"/>
    <col min="14344" max="14344" width="40.5703125" style="68" customWidth="1"/>
    <col min="14345" max="14345" width="0" style="68" hidden="1" customWidth="1"/>
    <col min="14346" max="14346" width="20.140625" style="68" customWidth="1"/>
    <col min="14347" max="14347" width="11" style="68" customWidth="1"/>
    <col min="14348" max="14348" width="16" style="68" customWidth="1"/>
    <col min="14349" max="14349" width="15" style="68" customWidth="1"/>
    <col min="14350" max="14350" width="19.85546875" style="68" customWidth="1"/>
    <col min="14351" max="14351" width="25.7109375" style="68" customWidth="1"/>
    <col min="14352" max="14352" width="5.7109375" style="68" customWidth="1"/>
    <col min="14353" max="14353" width="5" style="68" customWidth="1"/>
    <col min="14354" max="14354" width="0" style="68" hidden="1" customWidth="1"/>
    <col min="14355" max="14355" width="12" style="68" customWidth="1"/>
    <col min="14356" max="14356" width="11.140625" style="68" customWidth="1"/>
    <col min="14357" max="14357" width="2.140625" style="68" customWidth="1"/>
    <col min="14358" max="14358" width="14.85546875" style="68" bestFit="1" customWidth="1"/>
    <col min="14359" max="14359" width="13.140625" style="68" customWidth="1"/>
    <col min="14360" max="14360" width="7.28515625" style="68" customWidth="1"/>
    <col min="14361" max="14361" width="2" style="68" customWidth="1"/>
    <col min="14362" max="14362" width="8.85546875" style="68" bestFit="1" customWidth="1"/>
    <col min="14363" max="14363" width="9.42578125" style="68" bestFit="1" customWidth="1"/>
    <col min="14364" max="14592" width="9.140625" style="68"/>
    <col min="14593" max="14594" width="0" style="68" hidden="1" customWidth="1"/>
    <col min="14595" max="14595" width="4.5703125" style="68" customWidth="1"/>
    <col min="14596" max="14596" width="6.140625" style="68" customWidth="1"/>
    <col min="14597" max="14597" width="31.28515625" style="68" customWidth="1"/>
    <col min="14598" max="14598" width="23.85546875" style="68" customWidth="1"/>
    <col min="14599" max="14599" width="42.140625" style="68" customWidth="1"/>
    <col min="14600" max="14600" width="40.5703125" style="68" customWidth="1"/>
    <col min="14601" max="14601" width="0" style="68" hidden="1" customWidth="1"/>
    <col min="14602" max="14602" width="20.140625" style="68" customWidth="1"/>
    <col min="14603" max="14603" width="11" style="68" customWidth="1"/>
    <col min="14604" max="14604" width="16" style="68" customWidth="1"/>
    <col min="14605" max="14605" width="15" style="68" customWidth="1"/>
    <col min="14606" max="14606" width="19.85546875" style="68" customWidth="1"/>
    <col min="14607" max="14607" width="25.7109375" style="68" customWidth="1"/>
    <col min="14608" max="14608" width="5.7109375" style="68" customWidth="1"/>
    <col min="14609" max="14609" width="5" style="68" customWidth="1"/>
    <col min="14610" max="14610" width="0" style="68" hidden="1" customWidth="1"/>
    <col min="14611" max="14611" width="12" style="68" customWidth="1"/>
    <col min="14612" max="14612" width="11.140625" style="68" customWidth="1"/>
    <col min="14613" max="14613" width="2.140625" style="68" customWidth="1"/>
    <col min="14614" max="14614" width="14.85546875" style="68" bestFit="1" customWidth="1"/>
    <col min="14615" max="14615" width="13.140625" style="68" customWidth="1"/>
    <col min="14616" max="14616" width="7.28515625" style="68" customWidth="1"/>
    <col min="14617" max="14617" width="2" style="68" customWidth="1"/>
    <col min="14618" max="14618" width="8.85546875" style="68" bestFit="1" customWidth="1"/>
    <col min="14619" max="14619" width="9.42578125" style="68" bestFit="1" customWidth="1"/>
    <col min="14620" max="14848" width="9.140625" style="68"/>
    <col min="14849" max="14850" width="0" style="68" hidden="1" customWidth="1"/>
    <col min="14851" max="14851" width="4.5703125" style="68" customWidth="1"/>
    <col min="14852" max="14852" width="6.140625" style="68" customWidth="1"/>
    <col min="14853" max="14853" width="31.28515625" style="68" customWidth="1"/>
    <col min="14854" max="14854" width="23.85546875" style="68" customWidth="1"/>
    <col min="14855" max="14855" width="42.140625" style="68" customWidth="1"/>
    <col min="14856" max="14856" width="40.5703125" style="68" customWidth="1"/>
    <col min="14857" max="14857" width="0" style="68" hidden="1" customWidth="1"/>
    <col min="14858" max="14858" width="20.140625" style="68" customWidth="1"/>
    <col min="14859" max="14859" width="11" style="68" customWidth="1"/>
    <col min="14860" max="14860" width="16" style="68" customWidth="1"/>
    <col min="14861" max="14861" width="15" style="68" customWidth="1"/>
    <col min="14862" max="14862" width="19.85546875" style="68" customWidth="1"/>
    <col min="14863" max="14863" width="25.7109375" style="68" customWidth="1"/>
    <col min="14864" max="14864" width="5.7109375" style="68" customWidth="1"/>
    <col min="14865" max="14865" width="5" style="68" customWidth="1"/>
    <col min="14866" max="14866" width="0" style="68" hidden="1" customWidth="1"/>
    <col min="14867" max="14867" width="12" style="68" customWidth="1"/>
    <col min="14868" max="14868" width="11.140625" style="68" customWidth="1"/>
    <col min="14869" max="14869" width="2.140625" style="68" customWidth="1"/>
    <col min="14870" max="14870" width="14.85546875" style="68" bestFit="1" customWidth="1"/>
    <col min="14871" max="14871" width="13.140625" style="68" customWidth="1"/>
    <col min="14872" max="14872" width="7.28515625" style="68" customWidth="1"/>
    <col min="14873" max="14873" width="2" style="68" customWidth="1"/>
    <col min="14874" max="14874" width="8.85546875" style="68" bestFit="1" customWidth="1"/>
    <col min="14875" max="14875" width="9.42578125" style="68" bestFit="1" customWidth="1"/>
    <col min="14876" max="15104" width="9.140625" style="68"/>
    <col min="15105" max="15106" width="0" style="68" hidden="1" customWidth="1"/>
    <col min="15107" max="15107" width="4.5703125" style="68" customWidth="1"/>
    <col min="15108" max="15108" width="6.140625" style="68" customWidth="1"/>
    <col min="15109" max="15109" width="31.28515625" style="68" customWidth="1"/>
    <col min="15110" max="15110" width="23.85546875" style="68" customWidth="1"/>
    <col min="15111" max="15111" width="42.140625" style="68" customWidth="1"/>
    <col min="15112" max="15112" width="40.5703125" style="68" customWidth="1"/>
    <col min="15113" max="15113" width="0" style="68" hidden="1" customWidth="1"/>
    <col min="15114" max="15114" width="20.140625" style="68" customWidth="1"/>
    <col min="15115" max="15115" width="11" style="68" customWidth="1"/>
    <col min="15116" max="15116" width="16" style="68" customWidth="1"/>
    <col min="15117" max="15117" width="15" style="68" customWidth="1"/>
    <col min="15118" max="15118" width="19.85546875" style="68" customWidth="1"/>
    <col min="15119" max="15119" width="25.7109375" style="68" customWidth="1"/>
    <col min="15120" max="15120" width="5.7109375" style="68" customWidth="1"/>
    <col min="15121" max="15121" width="5" style="68" customWidth="1"/>
    <col min="15122" max="15122" width="0" style="68" hidden="1" customWidth="1"/>
    <col min="15123" max="15123" width="12" style="68" customWidth="1"/>
    <col min="15124" max="15124" width="11.140625" style="68" customWidth="1"/>
    <col min="15125" max="15125" width="2.140625" style="68" customWidth="1"/>
    <col min="15126" max="15126" width="14.85546875" style="68" bestFit="1" customWidth="1"/>
    <col min="15127" max="15127" width="13.140625" style="68" customWidth="1"/>
    <col min="15128" max="15128" width="7.28515625" style="68" customWidth="1"/>
    <col min="15129" max="15129" width="2" style="68" customWidth="1"/>
    <col min="15130" max="15130" width="8.85546875" style="68" bestFit="1" customWidth="1"/>
    <col min="15131" max="15131" width="9.42578125" style="68" bestFit="1" customWidth="1"/>
    <col min="15132" max="15360" width="9.140625" style="68"/>
    <col min="15361" max="15362" width="0" style="68" hidden="1" customWidth="1"/>
    <col min="15363" max="15363" width="4.5703125" style="68" customWidth="1"/>
    <col min="15364" max="15364" width="6.140625" style="68" customWidth="1"/>
    <col min="15365" max="15365" width="31.28515625" style="68" customWidth="1"/>
    <col min="15366" max="15366" width="23.85546875" style="68" customWidth="1"/>
    <col min="15367" max="15367" width="42.140625" style="68" customWidth="1"/>
    <col min="15368" max="15368" width="40.5703125" style="68" customWidth="1"/>
    <col min="15369" max="15369" width="0" style="68" hidden="1" customWidth="1"/>
    <col min="15370" max="15370" width="20.140625" style="68" customWidth="1"/>
    <col min="15371" max="15371" width="11" style="68" customWidth="1"/>
    <col min="15372" max="15372" width="16" style="68" customWidth="1"/>
    <col min="15373" max="15373" width="15" style="68" customWidth="1"/>
    <col min="15374" max="15374" width="19.85546875" style="68" customWidth="1"/>
    <col min="15375" max="15375" width="25.7109375" style="68" customWidth="1"/>
    <col min="15376" max="15376" width="5.7109375" style="68" customWidth="1"/>
    <col min="15377" max="15377" width="5" style="68" customWidth="1"/>
    <col min="15378" max="15378" width="0" style="68" hidden="1" customWidth="1"/>
    <col min="15379" max="15379" width="12" style="68" customWidth="1"/>
    <col min="15380" max="15380" width="11.140625" style="68" customWidth="1"/>
    <col min="15381" max="15381" width="2.140625" style="68" customWidth="1"/>
    <col min="15382" max="15382" width="14.85546875" style="68" bestFit="1" customWidth="1"/>
    <col min="15383" max="15383" width="13.140625" style="68" customWidth="1"/>
    <col min="15384" max="15384" width="7.28515625" style="68" customWidth="1"/>
    <col min="15385" max="15385" width="2" style="68" customWidth="1"/>
    <col min="15386" max="15386" width="8.85546875" style="68" bestFit="1" customWidth="1"/>
    <col min="15387" max="15387" width="9.42578125" style="68" bestFit="1" customWidth="1"/>
    <col min="15388" max="15616" width="9.140625" style="68"/>
    <col min="15617" max="15618" width="0" style="68" hidden="1" customWidth="1"/>
    <col min="15619" max="15619" width="4.5703125" style="68" customWidth="1"/>
    <col min="15620" max="15620" width="6.140625" style="68" customWidth="1"/>
    <col min="15621" max="15621" width="31.28515625" style="68" customWidth="1"/>
    <col min="15622" max="15622" width="23.85546875" style="68" customWidth="1"/>
    <col min="15623" max="15623" width="42.140625" style="68" customWidth="1"/>
    <col min="15624" max="15624" width="40.5703125" style="68" customWidth="1"/>
    <col min="15625" max="15625" width="0" style="68" hidden="1" customWidth="1"/>
    <col min="15626" max="15626" width="20.140625" style="68" customWidth="1"/>
    <col min="15627" max="15627" width="11" style="68" customWidth="1"/>
    <col min="15628" max="15628" width="16" style="68" customWidth="1"/>
    <col min="15629" max="15629" width="15" style="68" customWidth="1"/>
    <col min="15630" max="15630" width="19.85546875" style="68" customWidth="1"/>
    <col min="15631" max="15631" width="25.7109375" style="68" customWidth="1"/>
    <col min="15632" max="15632" width="5.7109375" style="68" customWidth="1"/>
    <col min="15633" max="15633" width="5" style="68" customWidth="1"/>
    <col min="15634" max="15634" width="0" style="68" hidden="1" customWidth="1"/>
    <col min="15635" max="15635" width="12" style="68" customWidth="1"/>
    <col min="15636" max="15636" width="11.140625" style="68" customWidth="1"/>
    <col min="15637" max="15637" width="2.140625" style="68" customWidth="1"/>
    <col min="15638" max="15638" width="14.85546875" style="68" bestFit="1" customWidth="1"/>
    <col min="15639" max="15639" width="13.140625" style="68" customWidth="1"/>
    <col min="15640" max="15640" width="7.28515625" style="68" customWidth="1"/>
    <col min="15641" max="15641" width="2" style="68" customWidth="1"/>
    <col min="15642" max="15642" width="8.85546875" style="68" bestFit="1" customWidth="1"/>
    <col min="15643" max="15643" width="9.42578125" style="68" bestFit="1" customWidth="1"/>
    <col min="15644" max="15872" width="9.140625" style="68"/>
    <col min="15873" max="15874" width="0" style="68" hidden="1" customWidth="1"/>
    <col min="15875" max="15875" width="4.5703125" style="68" customWidth="1"/>
    <col min="15876" max="15876" width="6.140625" style="68" customWidth="1"/>
    <col min="15877" max="15877" width="31.28515625" style="68" customWidth="1"/>
    <col min="15878" max="15878" width="23.85546875" style="68" customWidth="1"/>
    <col min="15879" max="15879" width="42.140625" style="68" customWidth="1"/>
    <col min="15880" max="15880" width="40.5703125" style="68" customWidth="1"/>
    <col min="15881" max="15881" width="0" style="68" hidden="1" customWidth="1"/>
    <col min="15882" max="15882" width="20.140625" style="68" customWidth="1"/>
    <col min="15883" max="15883" width="11" style="68" customWidth="1"/>
    <col min="15884" max="15884" width="16" style="68" customWidth="1"/>
    <col min="15885" max="15885" width="15" style="68" customWidth="1"/>
    <col min="15886" max="15886" width="19.85546875" style="68" customWidth="1"/>
    <col min="15887" max="15887" width="25.7109375" style="68" customWidth="1"/>
    <col min="15888" max="15888" width="5.7109375" style="68" customWidth="1"/>
    <col min="15889" max="15889" width="5" style="68" customWidth="1"/>
    <col min="15890" max="15890" width="0" style="68" hidden="1" customWidth="1"/>
    <col min="15891" max="15891" width="12" style="68" customWidth="1"/>
    <col min="15892" max="15892" width="11.140625" style="68" customWidth="1"/>
    <col min="15893" max="15893" width="2.140625" style="68" customWidth="1"/>
    <col min="15894" max="15894" width="14.85546875" style="68" bestFit="1" customWidth="1"/>
    <col min="15895" max="15895" width="13.140625" style="68" customWidth="1"/>
    <col min="15896" max="15896" width="7.28515625" style="68" customWidth="1"/>
    <col min="15897" max="15897" width="2" style="68" customWidth="1"/>
    <col min="15898" max="15898" width="8.85546875" style="68" bestFit="1" customWidth="1"/>
    <col min="15899" max="15899" width="9.42578125" style="68" bestFit="1" customWidth="1"/>
    <col min="15900" max="16128" width="9.140625" style="68"/>
    <col min="16129" max="16130" width="0" style="68" hidden="1" customWidth="1"/>
    <col min="16131" max="16131" width="4.5703125" style="68" customWidth="1"/>
    <col min="16132" max="16132" width="6.140625" style="68" customWidth="1"/>
    <col min="16133" max="16133" width="31.28515625" style="68" customWidth="1"/>
    <col min="16134" max="16134" width="23.85546875" style="68" customWidth="1"/>
    <col min="16135" max="16135" width="42.140625" style="68" customWidth="1"/>
    <col min="16136" max="16136" width="40.5703125" style="68" customWidth="1"/>
    <col min="16137" max="16137" width="0" style="68" hidden="1" customWidth="1"/>
    <col min="16138" max="16138" width="20.140625" style="68" customWidth="1"/>
    <col min="16139" max="16139" width="11" style="68" customWidth="1"/>
    <col min="16140" max="16140" width="16" style="68" customWidth="1"/>
    <col min="16141" max="16141" width="15" style="68" customWidth="1"/>
    <col min="16142" max="16142" width="19.85546875" style="68" customWidth="1"/>
    <col min="16143" max="16143" width="25.7109375" style="68" customWidth="1"/>
    <col min="16144" max="16144" width="5.7109375" style="68" customWidth="1"/>
    <col min="16145" max="16145" width="5" style="68" customWidth="1"/>
    <col min="16146" max="16146" width="0" style="68" hidden="1" customWidth="1"/>
    <col min="16147" max="16147" width="12" style="68" customWidth="1"/>
    <col min="16148" max="16148" width="11.140625" style="68" customWidth="1"/>
    <col min="16149" max="16149" width="2.140625" style="68" customWidth="1"/>
    <col min="16150" max="16150" width="14.85546875" style="68" bestFit="1" customWidth="1"/>
    <col min="16151" max="16151" width="13.140625" style="68" customWidth="1"/>
    <col min="16152" max="16152" width="7.28515625" style="68" customWidth="1"/>
    <col min="16153" max="16153" width="2" style="68" customWidth="1"/>
    <col min="16154" max="16154" width="8.85546875" style="68" bestFit="1" customWidth="1"/>
    <col min="16155" max="16155" width="9.42578125" style="68" bestFit="1" customWidth="1"/>
    <col min="16156" max="16384" width="9.140625" style="68"/>
  </cols>
  <sheetData>
    <row r="1" spans="1:33" ht="14.3" thickBot="1" x14ac:dyDescent="0.25">
      <c r="A1" s="94"/>
      <c r="B1" s="293" t="s">
        <v>202</v>
      </c>
      <c r="C1" s="293"/>
      <c r="D1" s="293"/>
      <c r="E1" s="293" t="s">
        <v>203</v>
      </c>
      <c r="F1" s="293"/>
      <c r="G1" s="293"/>
      <c r="H1" s="64"/>
      <c r="I1" s="94"/>
      <c r="J1" s="94"/>
      <c r="K1" s="94"/>
      <c r="L1" s="94"/>
      <c r="M1" s="94"/>
      <c r="N1" s="94"/>
      <c r="O1" s="94"/>
      <c r="P1" s="94"/>
      <c r="Q1" s="94"/>
      <c r="R1" s="94"/>
      <c r="AB1" s="94"/>
      <c r="AC1" s="94"/>
    </row>
    <row r="2" spans="1:33" ht="26.4" thickBot="1" x14ac:dyDescent="0.25">
      <c r="A2" s="66"/>
      <c r="B2" s="66"/>
      <c r="C2" s="294"/>
      <c r="D2" s="294"/>
      <c r="E2" s="294"/>
      <c r="F2" s="66"/>
      <c r="G2" s="66"/>
      <c r="H2" s="67"/>
      <c r="I2" s="66"/>
      <c r="J2" s="94"/>
      <c r="K2" s="94"/>
      <c r="L2" s="94"/>
      <c r="M2" s="94"/>
      <c r="N2" s="94"/>
      <c r="O2" s="94"/>
      <c r="P2" s="94"/>
      <c r="Q2" s="94"/>
      <c r="R2" s="94"/>
      <c r="AB2" s="94"/>
      <c r="AC2" s="94"/>
      <c r="AD2" s="94" t="s">
        <v>204</v>
      </c>
    </row>
    <row r="3" spans="1:33" ht="85.2" customHeight="1" thickBot="1" x14ac:dyDescent="0.25">
      <c r="A3" s="68" t="s">
        <v>205</v>
      </c>
      <c r="B3" s="68" t="s">
        <v>206</v>
      </c>
      <c r="C3" s="68" t="s">
        <v>206</v>
      </c>
      <c r="D3" s="68" t="s">
        <v>207</v>
      </c>
      <c r="E3" s="68" t="s">
        <v>208</v>
      </c>
      <c r="F3" s="68" t="s">
        <v>209</v>
      </c>
      <c r="G3" s="68" t="s">
        <v>210</v>
      </c>
      <c r="H3" s="69" t="s">
        <v>211</v>
      </c>
      <c r="I3" s="68" t="s">
        <v>212</v>
      </c>
      <c r="J3" s="68" t="s">
        <v>213</v>
      </c>
      <c r="K3" s="68" t="s">
        <v>150</v>
      </c>
      <c r="L3" s="70" t="s">
        <v>214</v>
      </c>
      <c r="M3" s="71" t="s">
        <v>215</v>
      </c>
      <c r="N3" s="72" t="s">
        <v>216</v>
      </c>
      <c r="O3" s="68" t="s">
        <v>217</v>
      </c>
      <c r="P3" s="73" t="s">
        <v>218</v>
      </c>
      <c r="Q3" s="73" t="s">
        <v>219</v>
      </c>
      <c r="R3" s="94"/>
      <c r="S3" s="74" t="s">
        <v>76</v>
      </c>
      <c r="T3" s="74" t="s">
        <v>220</v>
      </c>
      <c r="U3" s="75"/>
      <c r="V3" s="74" t="s">
        <v>221</v>
      </c>
      <c r="W3" s="74" t="s">
        <v>222</v>
      </c>
      <c r="X3" s="74" t="s">
        <v>223</v>
      </c>
      <c r="Y3" s="74"/>
      <c r="Z3" s="74" t="s">
        <v>224</v>
      </c>
      <c r="AA3" s="74" t="s">
        <v>225</v>
      </c>
      <c r="AB3" s="94"/>
      <c r="AC3" s="94"/>
      <c r="AD3" s="76" t="s">
        <v>226</v>
      </c>
      <c r="AE3" s="76" t="s">
        <v>227</v>
      </c>
      <c r="AF3" s="76" t="s">
        <v>228</v>
      </c>
      <c r="AG3" s="76" t="s">
        <v>229</v>
      </c>
    </row>
    <row r="4" spans="1:33" ht="64.55" customHeight="1" thickBot="1" x14ac:dyDescent="0.25">
      <c r="A4" s="68">
        <v>1</v>
      </c>
      <c r="B4" s="68">
        <v>1</v>
      </c>
      <c r="C4" s="68">
        <v>1</v>
      </c>
      <c r="D4" s="68" t="s">
        <v>230</v>
      </c>
      <c r="E4" s="68" t="s">
        <v>231</v>
      </c>
      <c r="F4" s="68" t="s">
        <v>232</v>
      </c>
      <c r="G4" s="68" t="s">
        <v>233</v>
      </c>
      <c r="H4" s="77" t="s">
        <v>38</v>
      </c>
      <c r="I4" s="68" t="s">
        <v>234</v>
      </c>
      <c r="J4" s="68" t="s">
        <v>128</v>
      </c>
      <c r="K4" s="68" t="s">
        <v>151</v>
      </c>
      <c r="L4" s="295" t="s">
        <v>158</v>
      </c>
      <c r="M4" s="297" t="s">
        <v>235</v>
      </c>
      <c r="N4" s="291" t="s">
        <v>173</v>
      </c>
      <c r="O4" s="68" t="s">
        <v>236</v>
      </c>
      <c r="P4" s="68" t="s">
        <v>76</v>
      </c>
      <c r="R4" s="94"/>
      <c r="S4" s="76" t="s">
        <v>237</v>
      </c>
      <c r="T4" s="76" t="s">
        <v>238</v>
      </c>
      <c r="U4" s="78"/>
      <c r="V4" s="76"/>
      <c r="W4" s="76"/>
      <c r="X4" s="76"/>
      <c r="Y4" s="76"/>
      <c r="Z4" s="76"/>
      <c r="AA4" s="76"/>
      <c r="AB4" s="94"/>
      <c r="AC4" s="94"/>
      <c r="AD4" s="79">
        <f>2403.37*1.3</f>
        <v>3124.3809999999999</v>
      </c>
      <c r="AE4" s="79">
        <v>0</v>
      </c>
      <c r="AF4" s="79">
        <v>0</v>
      </c>
      <c r="AG4" s="79">
        <v>0</v>
      </c>
    </row>
    <row r="5" spans="1:33" ht="64.55" hidden="1" customHeight="1" thickBot="1" x14ac:dyDescent="0.25">
      <c r="A5" s="68">
        <v>2</v>
      </c>
      <c r="B5" s="68">
        <f t="shared" ref="B5:C20" si="0">B4+1</f>
        <v>2</v>
      </c>
      <c r="C5" s="68">
        <f>C4+1</f>
        <v>2</v>
      </c>
      <c r="D5" s="68" t="s">
        <v>230</v>
      </c>
      <c r="E5" s="68" t="s">
        <v>231</v>
      </c>
      <c r="F5" s="68" t="s">
        <v>232</v>
      </c>
      <c r="G5" s="68" t="s">
        <v>239</v>
      </c>
      <c r="H5" s="80" t="s">
        <v>240</v>
      </c>
      <c r="I5" s="81">
        <v>36</v>
      </c>
      <c r="J5" s="68" t="s">
        <v>241</v>
      </c>
      <c r="K5" s="68" t="s">
        <v>242</v>
      </c>
      <c r="L5" s="296"/>
      <c r="M5" s="296"/>
      <c r="N5" s="292"/>
      <c r="O5" s="68" t="s">
        <v>236</v>
      </c>
      <c r="P5" s="68" t="s">
        <v>76</v>
      </c>
      <c r="R5" s="94"/>
      <c r="S5" s="76"/>
      <c r="T5" s="76"/>
      <c r="U5" s="78"/>
      <c r="V5" s="76"/>
      <c r="W5" s="76"/>
      <c r="X5" s="76"/>
      <c r="Y5" s="76"/>
      <c r="Z5" s="76"/>
      <c r="AA5" s="76"/>
      <c r="AB5" s="94"/>
      <c r="AC5" s="94"/>
      <c r="AD5" s="79"/>
      <c r="AE5" s="79"/>
      <c r="AF5" s="79">
        <v>0</v>
      </c>
      <c r="AG5" s="79">
        <v>0</v>
      </c>
    </row>
    <row r="6" spans="1:33" ht="49.2" thickBot="1" x14ac:dyDescent="0.25">
      <c r="A6" s="68">
        <v>3</v>
      </c>
      <c r="B6" s="68">
        <f t="shared" si="0"/>
        <v>3</v>
      </c>
      <c r="C6" s="68">
        <f t="shared" si="0"/>
        <v>3</v>
      </c>
      <c r="D6" s="68" t="s">
        <v>230</v>
      </c>
      <c r="E6" s="68" t="s">
        <v>243</v>
      </c>
      <c r="F6" s="68" t="s">
        <v>244</v>
      </c>
      <c r="G6" s="68" t="s">
        <v>95</v>
      </c>
      <c r="H6" s="80" t="s">
        <v>39</v>
      </c>
      <c r="I6" s="81">
        <v>1112</v>
      </c>
      <c r="J6" s="68" t="s">
        <v>129</v>
      </c>
      <c r="K6" s="68" t="s">
        <v>152</v>
      </c>
      <c r="L6" s="82" t="s">
        <v>159</v>
      </c>
      <c r="M6" s="83" t="s">
        <v>235</v>
      </c>
      <c r="N6" s="69" t="s">
        <v>174</v>
      </c>
      <c r="O6" s="68" t="s">
        <v>245</v>
      </c>
      <c r="P6" s="68" t="s">
        <v>76</v>
      </c>
      <c r="R6" s="94"/>
      <c r="S6" s="76"/>
      <c r="T6" s="76"/>
      <c r="U6" s="78"/>
      <c r="V6" s="76"/>
      <c r="W6" s="76"/>
      <c r="X6" s="76"/>
      <c r="Y6" s="76"/>
      <c r="Z6" s="76"/>
      <c r="AA6" s="76"/>
      <c r="AB6" s="94"/>
      <c r="AC6" s="94"/>
      <c r="AD6" s="79">
        <f>2027.47*1.3</f>
        <v>2635.7110000000002</v>
      </c>
      <c r="AE6" s="79">
        <v>0</v>
      </c>
      <c r="AF6" s="79">
        <v>0</v>
      </c>
      <c r="AG6" s="79">
        <v>0</v>
      </c>
    </row>
    <row r="7" spans="1:33" ht="49.2" thickBot="1" x14ac:dyDescent="0.25">
      <c r="A7" s="68">
        <v>4</v>
      </c>
      <c r="B7" s="68">
        <f t="shared" si="0"/>
        <v>4</v>
      </c>
      <c r="C7" s="68">
        <f t="shared" si="0"/>
        <v>4</v>
      </c>
      <c r="D7" s="68" t="s">
        <v>230</v>
      </c>
      <c r="E7" s="68" t="s">
        <v>243</v>
      </c>
      <c r="F7" s="68" t="s">
        <v>244</v>
      </c>
      <c r="G7" s="68" t="s">
        <v>246</v>
      </c>
      <c r="H7" s="80" t="s">
        <v>40</v>
      </c>
      <c r="I7" s="68" t="s">
        <v>234</v>
      </c>
      <c r="J7" s="68" t="s">
        <v>130</v>
      </c>
      <c r="K7" s="68" t="s">
        <v>152</v>
      </c>
      <c r="L7" s="84" t="s">
        <v>160</v>
      </c>
      <c r="M7" s="83" t="s">
        <v>247</v>
      </c>
      <c r="N7" s="69" t="s">
        <v>175</v>
      </c>
      <c r="O7" s="68" t="s">
        <v>248</v>
      </c>
      <c r="P7" s="68" t="s">
        <v>76</v>
      </c>
      <c r="R7" s="94"/>
      <c r="S7" s="76" t="s">
        <v>237</v>
      </c>
      <c r="T7" s="76" t="s">
        <v>238</v>
      </c>
      <c r="U7" s="78"/>
      <c r="V7" s="76"/>
      <c r="W7" s="76"/>
      <c r="X7" s="76"/>
      <c r="Y7" s="76"/>
      <c r="Z7" s="76"/>
      <c r="AA7" s="76"/>
      <c r="AB7" s="94"/>
      <c r="AC7" s="94"/>
      <c r="AD7" s="79">
        <f>2403.37*1.3</f>
        <v>3124.3809999999999</v>
      </c>
      <c r="AE7" s="79">
        <v>0</v>
      </c>
      <c r="AF7" s="79">
        <v>0</v>
      </c>
      <c r="AG7" s="79">
        <v>0</v>
      </c>
    </row>
    <row r="8" spans="1:33" ht="400.65" thickBot="1" x14ac:dyDescent="0.25">
      <c r="A8" s="68">
        <v>6</v>
      </c>
      <c r="B8" s="68">
        <f t="shared" si="0"/>
        <v>5</v>
      </c>
      <c r="C8" s="68">
        <f t="shared" si="0"/>
        <v>5</v>
      </c>
      <c r="D8" s="68" t="s">
        <v>230</v>
      </c>
      <c r="E8" s="68" t="s">
        <v>249</v>
      </c>
      <c r="F8" s="68" t="s">
        <v>232</v>
      </c>
      <c r="G8" s="68" t="s">
        <v>250</v>
      </c>
      <c r="H8" s="64" t="s">
        <v>41</v>
      </c>
      <c r="I8" s="68" t="s">
        <v>251</v>
      </c>
      <c r="J8" s="85" t="s">
        <v>131</v>
      </c>
      <c r="K8" s="68" t="s">
        <v>152</v>
      </c>
      <c r="L8" s="84" t="s">
        <v>161</v>
      </c>
      <c r="M8" s="83"/>
      <c r="N8" s="69" t="s">
        <v>176</v>
      </c>
      <c r="O8" s="68" t="s">
        <v>252</v>
      </c>
      <c r="Q8" s="68" t="s">
        <v>76</v>
      </c>
      <c r="R8" s="94"/>
      <c r="S8" s="76"/>
      <c r="T8" s="76"/>
      <c r="U8" s="78"/>
      <c r="V8" s="76" t="s">
        <v>253</v>
      </c>
      <c r="W8" s="76" t="s">
        <v>254</v>
      </c>
      <c r="X8" s="76"/>
      <c r="Y8" s="76"/>
      <c r="Z8" s="76"/>
      <c r="AA8" s="76"/>
      <c r="AB8" s="94"/>
      <c r="AC8" s="94">
        <f>25.67*0.8</f>
        <v>20.536000000000001</v>
      </c>
      <c r="AD8" s="79">
        <f>(2426.41+126.67)*1.3</f>
        <v>3319.0039999999999</v>
      </c>
      <c r="AE8" s="79">
        <f>351.65*1.3</f>
        <v>457.14499999999998</v>
      </c>
      <c r="AF8" s="79">
        <v>0</v>
      </c>
      <c r="AG8" s="79">
        <v>0</v>
      </c>
    </row>
    <row r="9" spans="1:33" ht="85.55" thickBot="1" x14ac:dyDescent="0.25">
      <c r="A9" s="68">
        <v>7</v>
      </c>
      <c r="B9" s="68">
        <f t="shared" si="0"/>
        <v>6</v>
      </c>
      <c r="C9" s="68">
        <f t="shared" si="0"/>
        <v>6</v>
      </c>
      <c r="D9" s="68" t="s">
        <v>230</v>
      </c>
      <c r="E9" s="68" t="s">
        <v>255</v>
      </c>
      <c r="F9" s="68" t="s">
        <v>232</v>
      </c>
      <c r="G9" s="68" t="s">
        <v>256</v>
      </c>
      <c r="H9" s="80" t="s">
        <v>42</v>
      </c>
      <c r="I9" s="86">
        <v>249.64</v>
      </c>
      <c r="J9" s="86" t="s">
        <v>132</v>
      </c>
      <c r="K9" s="68" t="s">
        <v>152</v>
      </c>
      <c r="L9" s="84" t="s">
        <v>162</v>
      </c>
      <c r="M9" s="87"/>
      <c r="N9" s="69" t="s">
        <v>177</v>
      </c>
      <c r="O9" s="68" t="s">
        <v>257</v>
      </c>
      <c r="P9" s="68" t="s">
        <v>76</v>
      </c>
      <c r="R9" s="94"/>
      <c r="S9" s="76"/>
      <c r="T9" s="76"/>
      <c r="U9" s="78"/>
      <c r="V9" s="76"/>
      <c r="W9" s="76"/>
      <c r="X9" s="76"/>
      <c r="Y9" s="76"/>
      <c r="Z9" s="76"/>
      <c r="AA9" s="76"/>
      <c r="AB9" s="94"/>
      <c r="AC9" s="94"/>
      <c r="AD9" s="79">
        <f>208.04*1.3</f>
        <v>270.452</v>
      </c>
      <c r="AE9" s="79">
        <f>208.04*1.3</f>
        <v>270.452</v>
      </c>
      <c r="AF9" s="79">
        <v>0</v>
      </c>
      <c r="AG9" s="79">
        <v>0</v>
      </c>
    </row>
    <row r="10" spans="1:33" ht="167.55" thickBot="1" x14ac:dyDescent="0.25">
      <c r="A10" s="68">
        <v>10</v>
      </c>
      <c r="B10" s="68">
        <f t="shared" si="0"/>
        <v>7</v>
      </c>
      <c r="C10" s="68">
        <f t="shared" si="0"/>
        <v>7</v>
      </c>
      <c r="D10" s="68" t="s">
        <v>230</v>
      </c>
      <c r="E10" s="68" t="s">
        <v>258</v>
      </c>
      <c r="F10" s="68" t="s">
        <v>232</v>
      </c>
      <c r="G10" s="68" t="s">
        <v>259</v>
      </c>
      <c r="H10" s="80" t="s">
        <v>43</v>
      </c>
      <c r="J10" s="88" t="s">
        <v>260</v>
      </c>
      <c r="K10" s="68" t="s">
        <v>153</v>
      </c>
      <c r="L10" s="82" t="s">
        <v>163</v>
      </c>
      <c r="M10" s="87" t="s">
        <v>261</v>
      </c>
      <c r="N10" s="69" t="s">
        <v>178</v>
      </c>
      <c r="O10" s="68" t="s">
        <v>262</v>
      </c>
      <c r="P10" s="68" t="s">
        <v>76</v>
      </c>
      <c r="R10" s="94"/>
      <c r="S10" s="76"/>
      <c r="T10" s="76"/>
      <c r="U10" s="78"/>
      <c r="V10" s="76"/>
      <c r="W10" s="76"/>
      <c r="X10" s="76"/>
      <c r="Y10" s="76"/>
      <c r="Z10" s="76"/>
      <c r="AA10" s="76"/>
      <c r="AB10" s="94"/>
      <c r="AC10" s="94"/>
      <c r="AD10" s="79">
        <f>135.83*1.3</f>
        <v>176.57900000000004</v>
      </c>
      <c r="AE10" s="79">
        <f>135.83*1.3</f>
        <v>176.57900000000004</v>
      </c>
      <c r="AF10" s="79">
        <f>135.83*1.3</f>
        <v>176.57900000000004</v>
      </c>
      <c r="AG10" s="79">
        <f>135.83*1.3</f>
        <v>176.57900000000004</v>
      </c>
    </row>
    <row r="11" spans="1:33" ht="49.2" thickBot="1" x14ac:dyDescent="0.25">
      <c r="A11" s="68">
        <v>11</v>
      </c>
      <c r="B11" s="68">
        <f t="shared" si="0"/>
        <v>8</v>
      </c>
      <c r="C11" s="68">
        <f t="shared" si="0"/>
        <v>8</v>
      </c>
      <c r="D11" s="68" t="s">
        <v>230</v>
      </c>
      <c r="E11" s="68" t="s">
        <v>243</v>
      </c>
      <c r="F11" s="68" t="s">
        <v>244</v>
      </c>
      <c r="G11" s="68" t="s">
        <v>95</v>
      </c>
      <c r="H11" s="80" t="s">
        <v>263</v>
      </c>
      <c r="J11" s="68" t="s">
        <v>134</v>
      </c>
      <c r="K11" s="68" t="s">
        <v>152</v>
      </c>
      <c r="L11" s="82" t="s">
        <v>164</v>
      </c>
      <c r="M11" s="87" t="s">
        <v>264</v>
      </c>
      <c r="N11" s="69" t="s">
        <v>179</v>
      </c>
      <c r="P11" s="68" t="s">
        <v>76</v>
      </c>
      <c r="R11" s="94"/>
      <c r="S11" s="76" t="s">
        <v>237</v>
      </c>
      <c r="T11" s="76" t="s">
        <v>238</v>
      </c>
      <c r="U11" s="78"/>
      <c r="V11" s="76" t="s">
        <v>265</v>
      </c>
      <c r="W11" s="76" t="s">
        <v>266</v>
      </c>
      <c r="X11" s="76"/>
      <c r="Y11" s="76"/>
      <c r="Z11" s="76"/>
      <c r="AA11" s="76"/>
      <c r="AB11" s="94"/>
      <c r="AC11" s="94"/>
      <c r="AD11" s="79">
        <f>1947.6*1.3</f>
        <v>2531.88</v>
      </c>
      <c r="AE11" s="79">
        <v>0</v>
      </c>
      <c r="AF11" s="79">
        <v>0</v>
      </c>
      <c r="AG11" s="79">
        <v>0</v>
      </c>
    </row>
    <row r="12" spans="1:33" ht="70.75" customHeight="1" thickBot="1" x14ac:dyDescent="0.25">
      <c r="A12" s="68">
        <v>12</v>
      </c>
      <c r="B12" s="68">
        <f t="shared" si="0"/>
        <v>9</v>
      </c>
      <c r="C12" s="68">
        <f t="shared" si="0"/>
        <v>9</v>
      </c>
      <c r="D12" s="68" t="s">
        <v>230</v>
      </c>
      <c r="E12" s="68" t="s">
        <v>267</v>
      </c>
      <c r="F12" s="68" t="s">
        <v>268</v>
      </c>
      <c r="G12" s="68" t="s">
        <v>269</v>
      </c>
      <c r="H12" s="80" t="s">
        <v>44</v>
      </c>
      <c r="I12" s="81">
        <v>2712</v>
      </c>
      <c r="J12" s="68" t="s">
        <v>135</v>
      </c>
      <c r="K12" s="68" t="s">
        <v>154</v>
      </c>
      <c r="L12" s="82" t="s">
        <v>160</v>
      </c>
      <c r="M12" s="87" t="s">
        <v>270</v>
      </c>
      <c r="N12" s="69" t="s">
        <v>180</v>
      </c>
      <c r="O12" s="89" t="s">
        <v>271</v>
      </c>
      <c r="P12" s="68" t="s">
        <v>76</v>
      </c>
      <c r="R12" s="94"/>
      <c r="S12" s="76" t="s">
        <v>237</v>
      </c>
      <c r="T12" s="76" t="s">
        <v>238</v>
      </c>
      <c r="U12" s="78"/>
      <c r="V12" s="76" t="s">
        <v>272</v>
      </c>
      <c r="W12" s="76" t="s">
        <v>273</v>
      </c>
      <c r="X12" s="76" t="s">
        <v>274</v>
      </c>
      <c r="Y12" s="76"/>
      <c r="Z12" s="76" t="s">
        <v>275</v>
      </c>
      <c r="AA12" s="76" t="s">
        <v>276</v>
      </c>
      <c r="AB12" s="94"/>
      <c r="AC12" s="94"/>
      <c r="AD12" s="79">
        <v>0</v>
      </c>
      <c r="AE12" s="79">
        <f>2796.78*1.3</f>
        <v>3635.8140000000003</v>
      </c>
      <c r="AF12" s="79">
        <v>0</v>
      </c>
      <c r="AG12" s="79">
        <v>0</v>
      </c>
    </row>
    <row r="13" spans="1:33" ht="124.75" hidden="1" customHeight="1" thickBot="1" x14ac:dyDescent="0.25">
      <c r="A13" s="68">
        <v>14</v>
      </c>
      <c r="B13" s="68">
        <f t="shared" si="0"/>
        <v>10</v>
      </c>
      <c r="C13" s="68">
        <f t="shared" si="0"/>
        <v>10</v>
      </c>
      <c r="D13" s="68" t="s">
        <v>230</v>
      </c>
      <c r="E13" s="68" t="s">
        <v>277</v>
      </c>
      <c r="F13" s="68" t="s">
        <v>268</v>
      </c>
      <c r="G13" s="68" t="s">
        <v>278</v>
      </c>
      <c r="H13" s="80" t="s">
        <v>240</v>
      </c>
      <c r="J13" s="68" t="s">
        <v>279</v>
      </c>
      <c r="K13" s="68" t="s">
        <v>152</v>
      </c>
      <c r="O13" s="68" t="s">
        <v>280</v>
      </c>
      <c r="P13" s="68" t="s">
        <v>76</v>
      </c>
      <c r="R13" s="94"/>
      <c r="S13" s="76"/>
      <c r="T13" s="76"/>
      <c r="U13" s="78"/>
      <c r="V13" s="76"/>
      <c r="W13" s="76"/>
      <c r="X13" s="76"/>
      <c r="Y13" s="76"/>
      <c r="Z13" s="76" t="s">
        <v>275</v>
      </c>
      <c r="AA13" s="76" t="s">
        <v>276</v>
      </c>
      <c r="AB13" s="94"/>
      <c r="AC13" s="94"/>
      <c r="AD13" s="79"/>
      <c r="AE13" s="79"/>
      <c r="AF13" s="79"/>
      <c r="AG13" s="79">
        <v>0</v>
      </c>
    </row>
    <row r="14" spans="1:33" ht="154.69999999999999" thickBot="1" x14ac:dyDescent="0.25">
      <c r="A14" s="68">
        <v>15</v>
      </c>
      <c r="B14" s="68">
        <f t="shared" si="0"/>
        <v>11</v>
      </c>
      <c r="C14" s="68">
        <f t="shared" si="0"/>
        <v>11</v>
      </c>
      <c r="D14" s="68" t="s">
        <v>230</v>
      </c>
      <c r="E14" s="68" t="s">
        <v>281</v>
      </c>
      <c r="F14" s="68" t="s">
        <v>282</v>
      </c>
      <c r="G14" s="68" t="s">
        <v>283</v>
      </c>
      <c r="H14" s="80" t="s">
        <v>377</v>
      </c>
      <c r="J14" s="68" t="s">
        <v>136</v>
      </c>
      <c r="K14" s="68" t="s">
        <v>152</v>
      </c>
      <c r="L14" s="82" t="s">
        <v>160</v>
      </c>
      <c r="M14" s="90" t="s">
        <v>284</v>
      </c>
      <c r="N14" s="69" t="s">
        <v>181</v>
      </c>
      <c r="O14" s="68" t="s">
        <v>285</v>
      </c>
      <c r="P14" s="68" t="s">
        <v>76</v>
      </c>
      <c r="R14" s="94"/>
      <c r="S14" s="76"/>
      <c r="T14" s="76"/>
      <c r="U14" s="78"/>
      <c r="V14" s="76"/>
      <c r="W14" s="76"/>
      <c r="X14" s="76"/>
      <c r="Y14" s="76"/>
      <c r="Z14" s="76"/>
      <c r="AA14" s="76"/>
      <c r="AB14" s="94"/>
      <c r="AC14" s="94"/>
      <c r="AD14" s="79">
        <f>152.25*1.3</f>
        <v>197.92500000000001</v>
      </c>
      <c r="AE14" s="79">
        <f>152.25*1.3</f>
        <v>197.92500000000001</v>
      </c>
      <c r="AF14" s="79">
        <f>152.25*1.3</f>
        <v>197.92500000000001</v>
      </c>
      <c r="AG14" s="79">
        <f>152.25*1.3</f>
        <v>197.92500000000001</v>
      </c>
    </row>
    <row r="15" spans="1:33" ht="34.75" hidden="1" customHeight="1" thickBot="1" x14ac:dyDescent="0.25">
      <c r="A15" s="68">
        <v>19</v>
      </c>
      <c r="B15" s="68">
        <v>13</v>
      </c>
      <c r="C15" s="68">
        <f t="shared" si="0"/>
        <v>12</v>
      </c>
      <c r="D15" s="68" t="s">
        <v>230</v>
      </c>
      <c r="E15" s="68" t="s">
        <v>286</v>
      </c>
      <c r="F15" s="68" t="s">
        <v>268</v>
      </c>
      <c r="G15" s="68" t="s">
        <v>287</v>
      </c>
      <c r="H15" s="80" t="s">
        <v>240</v>
      </c>
      <c r="J15" s="91" t="str">
        <f>J13</f>
        <v>In combinatie met 9 € 2796,78 per ha</v>
      </c>
      <c r="K15" s="68" t="s">
        <v>152</v>
      </c>
      <c r="P15" s="68" t="s">
        <v>76</v>
      </c>
      <c r="R15" s="94"/>
      <c r="S15" s="76" t="s">
        <v>237</v>
      </c>
      <c r="T15" s="76" t="s">
        <v>238</v>
      </c>
      <c r="U15" s="78"/>
      <c r="V15" s="76"/>
      <c r="W15" s="76"/>
      <c r="X15" s="76"/>
      <c r="Y15" s="76"/>
      <c r="Z15" s="76" t="s">
        <v>275</v>
      </c>
      <c r="AA15" s="76" t="s">
        <v>276</v>
      </c>
      <c r="AB15" s="94"/>
      <c r="AC15" s="94"/>
      <c r="AD15" s="79"/>
      <c r="AE15" s="79"/>
      <c r="AF15" s="79"/>
      <c r="AG15" s="79">
        <v>0</v>
      </c>
    </row>
    <row r="16" spans="1:33" ht="57.05" hidden="1" customHeight="1" thickBot="1" x14ac:dyDescent="0.25">
      <c r="A16" s="68">
        <v>20</v>
      </c>
      <c r="B16" s="68">
        <f t="shared" si="0"/>
        <v>14</v>
      </c>
      <c r="C16" s="68">
        <f t="shared" si="0"/>
        <v>13</v>
      </c>
      <c r="D16" s="68" t="s">
        <v>230</v>
      </c>
      <c r="E16" s="68" t="s">
        <v>286</v>
      </c>
      <c r="F16" s="68" t="s">
        <v>268</v>
      </c>
      <c r="G16" s="68" t="s">
        <v>287</v>
      </c>
      <c r="H16" s="80" t="s">
        <v>240</v>
      </c>
      <c r="J16" s="91" t="str">
        <f>J15</f>
        <v>In combinatie met 9 € 2796,78 per ha</v>
      </c>
      <c r="K16" s="68" t="s">
        <v>152</v>
      </c>
      <c r="O16" s="68" t="s">
        <v>288</v>
      </c>
      <c r="P16" s="68" t="s">
        <v>76</v>
      </c>
      <c r="R16" s="94"/>
      <c r="S16" s="76" t="s">
        <v>237</v>
      </c>
      <c r="T16" s="76" t="s">
        <v>238</v>
      </c>
      <c r="U16" s="78"/>
      <c r="V16" s="76"/>
      <c r="W16" s="76"/>
      <c r="X16" s="76"/>
      <c r="Y16" s="76"/>
      <c r="Z16" s="76"/>
      <c r="AA16" s="76"/>
      <c r="AB16" s="94"/>
      <c r="AC16" s="94"/>
      <c r="AD16" s="79"/>
      <c r="AE16" s="79"/>
      <c r="AF16" s="79"/>
      <c r="AG16" s="79">
        <v>0</v>
      </c>
    </row>
    <row r="17" spans="1:33" ht="31.55" customHeight="1" thickBot="1" x14ac:dyDescent="0.25">
      <c r="A17" s="68">
        <v>22</v>
      </c>
      <c r="B17" s="68">
        <f t="shared" si="0"/>
        <v>15</v>
      </c>
      <c r="C17" s="68">
        <f t="shared" si="0"/>
        <v>14</v>
      </c>
      <c r="D17" s="68" t="s">
        <v>289</v>
      </c>
      <c r="E17" s="68" t="s">
        <v>290</v>
      </c>
      <c r="F17" s="68" t="s">
        <v>232</v>
      </c>
      <c r="G17" s="68" t="s">
        <v>291</v>
      </c>
      <c r="H17" s="69" t="s">
        <v>45</v>
      </c>
      <c r="I17" s="81">
        <v>1223</v>
      </c>
      <c r="J17" s="81" t="s">
        <v>137</v>
      </c>
      <c r="P17" s="68" t="s">
        <v>76</v>
      </c>
      <c r="R17" s="94"/>
      <c r="S17" s="76"/>
      <c r="T17" s="76"/>
      <c r="U17" s="78"/>
      <c r="V17" s="76"/>
      <c r="W17" s="76"/>
      <c r="X17" s="76"/>
      <c r="Y17" s="76"/>
      <c r="Z17" s="76"/>
      <c r="AA17" s="76"/>
      <c r="AB17" s="94"/>
      <c r="AC17" s="94"/>
      <c r="AD17" s="79"/>
      <c r="AE17" s="79"/>
      <c r="AF17" s="79"/>
      <c r="AG17" s="79">
        <v>0</v>
      </c>
    </row>
    <row r="18" spans="1:33" ht="45.8" customHeight="1" thickBot="1" x14ac:dyDescent="0.25">
      <c r="A18" s="68">
        <v>23</v>
      </c>
      <c r="B18" s="68">
        <f t="shared" si="0"/>
        <v>16</v>
      </c>
      <c r="C18" s="68">
        <f t="shared" si="0"/>
        <v>15</v>
      </c>
      <c r="D18" s="68" t="s">
        <v>289</v>
      </c>
      <c r="E18" s="68" t="s">
        <v>290</v>
      </c>
      <c r="F18" s="68" t="s">
        <v>232</v>
      </c>
      <c r="G18" s="68" t="s">
        <v>291</v>
      </c>
      <c r="H18" s="69" t="s">
        <v>292</v>
      </c>
      <c r="J18" s="68" t="s">
        <v>137</v>
      </c>
      <c r="P18" s="68" t="s">
        <v>76</v>
      </c>
      <c r="R18" s="94"/>
      <c r="S18" s="76"/>
      <c r="T18" s="76"/>
      <c r="U18" s="78"/>
      <c r="V18" s="76"/>
      <c r="W18" s="76"/>
      <c r="X18" s="76"/>
      <c r="Y18" s="76"/>
      <c r="Z18" s="76"/>
      <c r="AA18" s="76"/>
      <c r="AB18" s="94"/>
      <c r="AC18" s="94"/>
      <c r="AD18" s="79"/>
      <c r="AE18" s="79"/>
      <c r="AF18" s="79"/>
      <c r="AG18" s="79">
        <v>0</v>
      </c>
    </row>
    <row r="19" spans="1:33" ht="189.45" customHeight="1" thickBot="1" x14ac:dyDescent="0.25">
      <c r="A19" s="68">
        <v>24</v>
      </c>
      <c r="B19" s="68">
        <f t="shared" si="0"/>
        <v>17</v>
      </c>
      <c r="C19" s="68">
        <f t="shared" si="0"/>
        <v>16</v>
      </c>
      <c r="D19" s="68" t="s">
        <v>230</v>
      </c>
      <c r="E19" s="68" t="s">
        <v>293</v>
      </c>
      <c r="F19" s="68" t="s">
        <v>294</v>
      </c>
      <c r="G19" s="68" t="s">
        <v>295</v>
      </c>
      <c r="H19" s="80" t="s">
        <v>46</v>
      </c>
      <c r="J19" s="92" t="str">
        <f>"€"&amp;ROUND(0.8*116.45,2)</f>
        <v>€93,16</v>
      </c>
      <c r="K19" s="68" t="s">
        <v>155</v>
      </c>
      <c r="L19" s="84" t="s">
        <v>165</v>
      </c>
      <c r="M19" s="90"/>
      <c r="N19" s="69" t="s">
        <v>182</v>
      </c>
      <c r="O19" s="68" t="s">
        <v>296</v>
      </c>
      <c r="P19" s="68" t="s">
        <v>76</v>
      </c>
      <c r="R19" s="94"/>
      <c r="S19" s="76"/>
      <c r="T19" s="76"/>
      <c r="U19" s="78"/>
      <c r="V19" s="76"/>
      <c r="W19" s="76"/>
      <c r="X19" s="76"/>
      <c r="Y19" s="76"/>
      <c r="Z19" s="76"/>
      <c r="AA19" s="76"/>
      <c r="AB19" s="94"/>
      <c r="AC19" s="94"/>
      <c r="AD19" s="93" t="str">
        <f>"€"&amp;ROUND(0.8*116.45,2)*1.3</f>
        <v>€121,108</v>
      </c>
      <c r="AE19" s="93" t="str">
        <f>"€"&amp;ROUND(0.8*116.45,2)*1.3</f>
        <v>€121,108</v>
      </c>
      <c r="AF19" s="93" t="str">
        <f>"€"&amp;ROUND(0.8*116.45,2)*1.3</f>
        <v>€121,108</v>
      </c>
      <c r="AG19" s="79">
        <v>0</v>
      </c>
    </row>
    <row r="20" spans="1:33" ht="129.05000000000001" thickBot="1" x14ac:dyDescent="0.25">
      <c r="A20" s="68">
        <v>25</v>
      </c>
      <c r="B20" s="68">
        <f t="shared" si="0"/>
        <v>18</v>
      </c>
      <c r="C20" s="68">
        <f t="shared" si="0"/>
        <v>17</v>
      </c>
      <c r="D20" s="68" t="s">
        <v>230</v>
      </c>
      <c r="E20" s="68" t="s">
        <v>297</v>
      </c>
      <c r="F20" s="68" t="s">
        <v>232</v>
      </c>
      <c r="G20" s="68" t="s">
        <v>298</v>
      </c>
      <c r="H20" s="80" t="s">
        <v>47</v>
      </c>
      <c r="J20" s="68" t="s">
        <v>139</v>
      </c>
      <c r="K20" s="68" t="s">
        <v>156</v>
      </c>
      <c r="L20" s="82" t="s">
        <v>164</v>
      </c>
      <c r="M20" s="83" t="s">
        <v>235</v>
      </c>
      <c r="N20" s="69" t="s">
        <v>183</v>
      </c>
      <c r="O20" s="89" t="s">
        <v>299</v>
      </c>
      <c r="P20" s="68" t="s">
        <v>76</v>
      </c>
      <c r="R20" s="94"/>
      <c r="S20" s="76"/>
      <c r="T20" s="76"/>
      <c r="U20" s="78"/>
      <c r="V20" s="76" t="s">
        <v>300</v>
      </c>
      <c r="W20" s="76"/>
      <c r="X20" s="76"/>
      <c r="Y20" s="76"/>
      <c r="Z20" s="76"/>
      <c r="AA20" s="76"/>
      <c r="AB20" s="94"/>
      <c r="AC20" s="94"/>
      <c r="AD20" s="79">
        <f>2403.37*1.3</f>
        <v>3124.3809999999999</v>
      </c>
      <c r="AE20" s="79">
        <f>2798.78*1.3</f>
        <v>3638.4140000000002</v>
      </c>
      <c r="AF20" s="79">
        <v>0</v>
      </c>
      <c r="AG20" s="79">
        <v>0</v>
      </c>
    </row>
    <row r="21" spans="1:33" ht="67.55" customHeight="1" thickBot="1" x14ac:dyDescent="0.25">
      <c r="A21" s="68">
        <v>29</v>
      </c>
      <c r="B21" s="68">
        <f t="shared" ref="B21:C36" si="1">B20+1</f>
        <v>19</v>
      </c>
      <c r="C21" s="68">
        <f t="shared" si="1"/>
        <v>18</v>
      </c>
      <c r="D21" s="68" t="s">
        <v>230</v>
      </c>
      <c r="E21" s="68" t="s">
        <v>301</v>
      </c>
      <c r="F21" s="68" t="s">
        <v>302</v>
      </c>
      <c r="G21" s="68" t="s">
        <v>303</v>
      </c>
      <c r="H21" s="80" t="s">
        <v>48</v>
      </c>
      <c r="J21" s="86" t="s">
        <v>140</v>
      </c>
      <c r="K21" s="68" t="s">
        <v>304</v>
      </c>
      <c r="L21" s="82" t="s">
        <v>160</v>
      </c>
      <c r="M21" s="90" t="s">
        <v>305</v>
      </c>
      <c r="N21" s="69" t="s">
        <v>184</v>
      </c>
      <c r="O21" s="68" t="s">
        <v>306</v>
      </c>
      <c r="P21" s="68" t="s">
        <v>76</v>
      </c>
      <c r="R21" s="94"/>
      <c r="S21" s="76" t="s">
        <v>237</v>
      </c>
      <c r="T21" s="76" t="s">
        <v>238</v>
      </c>
      <c r="U21" s="78"/>
      <c r="V21" s="76" t="s">
        <v>307</v>
      </c>
      <c r="W21" s="76"/>
      <c r="X21" s="76"/>
      <c r="Y21" s="76"/>
      <c r="Z21" s="76"/>
      <c r="AA21" s="76"/>
      <c r="AB21" s="94"/>
      <c r="AC21" s="94"/>
      <c r="AD21" s="79">
        <f>210.1*1.3</f>
        <v>273.13</v>
      </c>
      <c r="AE21" s="79">
        <v>0</v>
      </c>
      <c r="AF21" s="79">
        <f>AD21</f>
        <v>273.13</v>
      </c>
      <c r="AG21" s="79">
        <v>0</v>
      </c>
    </row>
    <row r="22" spans="1:33" ht="141.9" thickBot="1" x14ac:dyDescent="0.25">
      <c r="A22" s="68">
        <v>31</v>
      </c>
      <c r="B22" s="68">
        <f t="shared" si="1"/>
        <v>20</v>
      </c>
      <c r="C22" s="68">
        <f t="shared" si="1"/>
        <v>19</v>
      </c>
      <c r="D22" s="68" t="s">
        <v>230</v>
      </c>
      <c r="E22" s="68" t="s">
        <v>308</v>
      </c>
      <c r="F22" s="68" t="s">
        <v>309</v>
      </c>
      <c r="G22" s="68" t="s">
        <v>310</v>
      </c>
      <c r="H22" s="80" t="s">
        <v>49</v>
      </c>
      <c r="I22" s="81" t="s">
        <v>311</v>
      </c>
      <c r="J22" s="81" t="s">
        <v>139</v>
      </c>
      <c r="K22" s="68" t="s">
        <v>152</v>
      </c>
      <c r="L22" s="82" t="s">
        <v>160</v>
      </c>
      <c r="M22" s="90" t="s">
        <v>312</v>
      </c>
      <c r="N22" s="69" t="s">
        <v>185</v>
      </c>
      <c r="O22" s="68" t="s">
        <v>313</v>
      </c>
      <c r="Q22" s="68" t="s">
        <v>76</v>
      </c>
      <c r="R22" s="94"/>
      <c r="S22" s="76"/>
      <c r="T22" s="76"/>
      <c r="U22" s="78"/>
      <c r="V22" s="76" t="s">
        <v>314</v>
      </c>
      <c r="W22" s="76" t="s">
        <v>315</v>
      </c>
      <c r="X22" s="76"/>
      <c r="Y22" s="76"/>
      <c r="Z22" s="76"/>
      <c r="AA22" s="76"/>
      <c r="AB22" s="94"/>
      <c r="AC22" s="94"/>
      <c r="AD22" s="79">
        <f>2403.37*1.3</f>
        <v>3124.3809999999999</v>
      </c>
      <c r="AE22" s="79">
        <f>2798.78*1.3</f>
        <v>3638.4140000000002</v>
      </c>
      <c r="AF22" s="79">
        <v>0</v>
      </c>
      <c r="AG22" s="79">
        <v>0</v>
      </c>
    </row>
    <row r="23" spans="1:33" ht="61.35" thickBot="1" x14ac:dyDescent="0.25">
      <c r="A23" s="68">
        <v>33</v>
      </c>
      <c r="B23" s="68">
        <f t="shared" si="1"/>
        <v>21</v>
      </c>
      <c r="C23" s="68">
        <f t="shared" si="1"/>
        <v>20</v>
      </c>
      <c r="D23" s="68" t="s">
        <v>230</v>
      </c>
      <c r="E23" s="68" t="s">
        <v>243</v>
      </c>
      <c r="F23" s="68" t="s">
        <v>244</v>
      </c>
      <c r="G23" s="94" t="s">
        <v>95</v>
      </c>
      <c r="H23" s="80" t="s">
        <v>50</v>
      </c>
      <c r="I23" s="81"/>
      <c r="J23" s="88" t="s">
        <v>316</v>
      </c>
      <c r="K23" s="68" t="s">
        <v>152</v>
      </c>
      <c r="L23" s="82" t="s">
        <v>160</v>
      </c>
      <c r="M23" s="90" t="s">
        <v>317</v>
      </c>
      <c r="N23" s="69" t="s">
        <v>186</v>
      </c>
      <c r="P23" s="68" t="s">
        <v>76</v>
      </c>
      <c r="R23" s="94"/>
      <c r="S23" s="76" t="s">
        <v>237</v>
      </c>
      <c r="T23" s="76" t="s">
        <v>238</v>
      </c>
      <c r="U23" s="78"/>
      <c r="V23" s="76"/>
      <c r="W23" s="76"/>
      <c r="X23" s="76"/>
      <c r="Y23" s="76"/>
      <c r="Z23" s="76"/>
      <c r="AA23" s="76"/>
      <c r="AB23" s="94"/>
      <c r="AC23" s="94"/>
      <c r="AD23" s="79">
        <f>136.36*1.3</f>
        <v>177.26800000000003</v>
      </c>
      <c r="AE23" s="79">
        <v>0</v>
      </c>
      <c r="AF23" s="79">
        <v>0</v>
      </c>
      <c r="AG23" s="79">
        <v>0</v>
      </c>
    </row>
    <row r="24" spans="1:33" ht="134.05000000000001" thickBot="1" x14ac:dyDescent="0.25">
      <c r="A24" s="68">
        <v>34</v>
      </c>
      <c r="B24" s="68">
        <f t="shared" si="1"/>
        <v>22</v>
      </c>
      <c r="C24" s="68">
        <f t="shared" si="1"/>
        <v>21</v>
      </c>
      <c r="D24" s="68" t="s">
        <v>230</v>
      </c>
      <c r="E24" s="68" t="s">
        <v>318</v>
      </c>
      <c r="F24" s="68" t="s">
        <v>244</v>
      </c>
      <c r="G24" s="94" t="s">
        <v>95</v>
      </c>
      <c r="H24" s="80" t="s">
        <v>51</v>
      </c>
      <c r="J24" s="68" t="s">
        <v>134</v>
      </c>
      <c r="K24" s="68" t="s">
        <v>152</v>
      </c>
      <c r="L24" s="82" t="s">
        <v>160</v>
      </c>
      <c r="M24" s="90" t="s">
        <v>319</v>
      </c>
      <c r="N24" s="69" t="s">
        <v>187</v>
      </c>
      <c r="P24" s="68" t="s">
        <v>76</v>
      </c>
      <c r="R24" s="94"/>
      <c r="S24" s="76" t="s">
        <v>237</v>
      </c>
      <c r="T24" s="76" t="s">
        <v>238</v>
      </c>
      <c r="U24" s="78"/>
      <c r="V24" s="76"/>
      <c r="W24" s="76" t="s">
        <v>266</v>
      </c>
      <c r="X24" s="76"/>
      <c r="Y24" s="76"/>
      <c r="Z24" s="76"/>
      <c r="AA24" s="76"/>
      <c r="AB24" s="94"/>
      <c r="AC24" s="94"/>
      <c r="AD24" s="79">
        <f>1947.6*1.3</f>
        <v>2531.88</v>
      </c>
      <c r="AE24" s="79">
        <v>0</v>
      </c>
      <c r="AF24" s="79">
        <v>0</v>
      </c>
      <c r="AG24" s="79">
        <v>0</v>
      </c>
    </row>
    <row r="25" spans="1:33" ht="182.5" thickBot="1" x14ac:dyDescent="0.25">
      <c r="A25" s="68">
        <v>35</v>
      </c>
      <c r="B25" s="68">
        <f t="shared" si="1"/>
        <v>23</v>
      </c>
      <c r="C25" s="68">
        <f t="shared" si="1"/>
        <v>22</v>
      </c>
      <c r="D25" s="68" t="s">
        <v>230</v>
      </c>
      <c r="E25" s="68" t="s">
        <v>320</v>
      </c>
      <c r="F25" s="68" t="s">
        <v>321</v>
      </c>
      <c r="G25" s="68" t="s">
        <v>322</v>
      </c>
      <c r="H25" s="80" t="s">
        <v>52</v>
      </c>
      <c r="J25" s="68" t="s">
        <v>142</v>
      </c>
      <c r="K25" s="68" t="s">
        <v>152</v>
      </c>
      <c r="L25" s="84" t="s">
        <v>166</v>
      </c>
      <c r="M25" s="90"/>
      <c r="N25" s="69" t="s">
        <v>188</v>
      </c>
      <c r="O25" s="68" t="s">
        <v>323</v>
      </c>
      <c r="Q25" s="68" t="s">
        <v>76</v>
      </c>
      <c r="R25" s="95"/>
      <c r="S25" s="76" t="s">
        <v>237</v>
      </c>
      <c r="T25" s="76" t="s">
        <v>238</v>
      </c>
      <c r="U25" s="78"/>
      <c r="V25" s="76"/>
      <c r="W25" s="76"/>
      <c r="X25" s="76"/>
      <c r="Y25" s="76"/>
      <c r="Z25" s="76" t="s">
        <v>275</v>
      </c>
      <c r="AA25" s="76" t="s">
        <v>276</v>
      </c>
      <c r="AB25" s="94"/>
      <c r="AC25" s="94"/>
      <c r="AD25" s="79">
        <v>0</v>
      </c>
      <c r="AE25" s="79">
        <v>0</v>
      </c>
      <c r="AF25" s="79">
        <v>0</v>
      </c>
      <c r="AG25" s="79">
        <f>24868*1.3</f>
        <v>32328.400000000001</v>
      </c>
    </row>
    <row r="26" spans="1:33" ht="134.05000000000001" thickBot="1" x14ac:dyDescent="0.25">
      <c r="A26" s="68">
        <v>36</v>
      </c>
      <c r="B26" s="68">
        <f t="shared" si="1"/>
        <v>24</v>
      </c>
      <c r="C26" s="68">
        <f t="shared" si="1"/>
        <v>23</v>
      </c>
      <c r="D26" s="68" t="s">
        <v>230</v>
      </c>
      <c r="E26" s="68" t="s">
        <v>324</v>
      </c>
      <c r="F26" s="68" t="s">
        <v>325</v>
      </c>
      <c r="G26" s="68" t="s">
        <v>326</v>
      </c>
      <c r="H26" s="80" t="s">
        <v>327</v>
      </c>
      <c r="J26" s="68" t="s">
        <v>143</v>
      </c>
      <c r="K26" s="68" t="s">
        <v>152</v>
      </c>
      <c r="L26" s="84" t="s">
        <v>167</v>
      </c>
      <c r="M26" s="90"/>
      <c r="N26" s="69" t="s">
        <v>189</v>
      </c>
      <c r="O26" s="68" t="s">
        <v>328</v>
      </c>
      <c r="Q26" s="68" t="s">
        <v>76</v>
      </c>
      <c r="R26" s="94">
        <f>52.31/1.2</f>
        <v>43.591666666666669</v>
      </c>
      <c r="S26" s="76" t="s">
        <v>237</v>
      </c>
      <c r="T26" s="76" t="s">
        <v>238</v>
      </c>
      <c r="U26" s="78"/>
      <c r="V26" s="76"/>
      <c r="W26" s="76"/>
      <c r="X26" s="76"/>
      <c r="Y26" s="76"/>
      <c r="Z26" s="76" t="s">
        <v>275</v>
      </c>
      <c r="AA26" s="76" t="s">
        <v>276</v>
      </c>
      <c r="AB26" s="94"/>
      <c r="AC26" s="94"/>
      <c r="AD26" s="79">
        <v>0</v>
      </c>
      <c r="AE26" s="79">
        <v>0</v>
      </c>
      <c r="AF26" s="79">
        <f>2538.64*1.3</f>
        <v>3300.232</v>
      </c>
      <c r="AG26" s="79">
        <f>2538.64*1.3</f>
        <v>3300.232</v>
      </c>
    </row>
    <row r="27" spans="1:33" ht="101.25" customHeight="1" thickBot="1" x14ac:dyDescent="0.25">
      <c r="A27" s="68">
        <v>37</v>
      </c>
      <c r="B27" s="68">
        <f t="shared" si="1"/>
        <v>25</v>
      </c>
      <c r="C27" s="68">
        <f t="shared" si="1"/>
        <v>24</v>
      </c>
      <c r="D27" s="68" t="s">
        <v>230</v>
      </c>
      <c r="E27" s="68" t="s">
        <v>324</v>
      </c>
      <c r="F27" s="68" t="s">
        <v>325</v>
      </c>
      <c r="G27" s="68" t="s">
        <v>326</v>
      </c>
      <c r="H27" s="80" t="s">
        <v>53</v>
      </c>
      <c r="J27" s="68" t="s">
        <v>144</v>
      </c>
      <c r="K27" s="68" t="s">
        <v>152</v>
      </c>
      <c r="L27" s="82" t="s">
        <v>168</v>
      </c>
      <c r="M27" s="90"/>
      <c r="N27" s="69" t="s">
        <v>190</v>
      </c>
      <c r="O27" s="89" t="s">
        <v>329</v>
      </c>
      <c r="Q27" s="68" t="s">
        <v>76</v>
      </c>
      <c r="R27" s="94"/>
      <c r="S27" s="76"/>
      <c r="T27" s="76"/>
      <c r="U27" s="78"/>
      <c r="V27" s="76"/>
      <c r="W27" s="76"/>
      <c r="X27" s="76"/>
      <c r="Y27" s="76"/>
      <c r="Z27" s="76"/>
      <c r="AA27" s="76"/>
      <c r="AB27" s="94"/>
      <c r="AC27" s="94"/>
      <c r="AD27" s="79">
        <v>0</v>
      </c>
      <c r="AE27" s="79">
        <v>0</v>
      </c>
      <c r="AF27" s="79">
        <f>2692.36*1.3</f>
        <v>3500.0680000000002</v>
      </c>
      <c r="AG27" s="79">
        <f>2692.36*1.3</f>
        <v>3500.0680000000002</v>
      </c>
    </row>
    <row r="28" spans="1:33" ht="90.75" hidden="1" customHeight="1" thickBot="1" x14ac:dyDescent="0.25">
      <c r="A28" s="94"/>
      <c r="B28" s="68">
        <v>26</v>
      </c>
      <c r="C28" s="68">
        <f t="shared" si="1"/>
        <v>25</v>
      </c>
      <c r="D28" s="68" t="s">
        <v>230</v>
      </c>
      <c r="E28" s="68" t="s">
        <v>330</v>
      </c>
      <c r="F28" s="68" t="s">
        <v>232</v>
      </c>
      <c r="G28" s="68" t="s">
        <v>331</v>
      </c>
      <c r="H28" s="80" t="s">
        <v>240</v>
      </c>
      <c r="I28" s="96"/>
      <c r="J28" s="68" t="s">
        <v>136</v>
      </c>
      <c r="K28" s="68" t="s">
        <v>152</v>
      </c>
      <c r="L28" s="96"/>
      <c r="M28" s="96"/>
      <c r="N28" s="96"/>
      <c r="O28" s="96"/>
      <c r="P28" s="68" t="s">
        <v>76</v>
      </c>
      <c r="Q28" s="97"/>
      <c r="R28" s="94"/>
      <c r="S28" s="76"/>
      <c r="T28" s="76"/>
      <c r="U28" s="78"/>
      <c r="V28" s="76"/>
      <c r="W28" s="76"/>
      <c r="X28" s="76"/>
      <c r="Y28" s="76"/>
      <c r="Z28" s="76"/>
      <c r="AA28" s="76"/>
      <c r="AB28" s="94"/>
      <c r="AC28" s="94"/>
      <c r="AD28" s="79"/>
      <c r="AE28" s="79"/>
      <c r="AF28" s="79"/>
      <c r="AG28" s="79"/>
    </row>
    <row r="29" spans="1:33" ht="77.2" customHeight="1" thickBot="1" x14ac:dyDescent="0.25">
      <c r="A29" s="94"/>
      <c r="B29" s="68">
        <v>27</v>
      </c>
      <c r="C29" s="68">
        <f t="shared" si="1"/>
        <v>26</v>
      </c>
      <c r="D29" s="68" t="s">
        <v>230</v>
      </c>
      <c r="E29" s="96" t="s">
        <v>332</v>
      </c>
      <c r="F29" s="68" t="s">
        <v>294</v>
      </c>
      <c r="G29" s="68" t="s">
        <v>333</v>
      </c>
      <c r="H29" s="80" t="s">
        <v>54</v>
      </c>
      <c r="I29" s="96"/>
      <c r="J29" s="68" t="s">
        <v>145</v>
      </c>
      <c r="K29" s="68" t="s">
        <v>152</v>
      </c>
      <c r="L29" s="84" t="s">
        <v>169</v>
      </c>
      <c r="M29" s="90"/>
      <c r="N29" s="69" t="s">
        <v>191</v>
      </c>
      <c r="O29" s="96"/>
      <c r="Q29" s="97" t="s">
        <v>76</v>
      </c>
      <c r="R29" s="94"/>
      <c r="S29" s="76"/>
      <c r="T29" s="76"/>
      <c r="U29" s="78"/>
      <c r="V29" s="76"/>
      <c r="W29" s="76"/>
      <c r="X29" s="76"/>
      <c r="Y29" s="76"/>
      <c r="Z29" s="76"/>
      <c r="AA29" s="76"/>
      <c r="AB29" s="94"/>
      <c r="AC29" s="94"/>
      <c r="AD29" s="79">
        <f>1500*1.3</f>
        <v>1950</v>
      </c>
      <c r="AE29" s="79">
        <f>1500*1.3</f>
        <v>1950</v>
      </c>
      <c r="AF29" s="79">
        <f>1500*1.3</f>
        <v>1950</v>
      </c>
      <c r="AG29" s="79">
        <v>0</v>
      </c>
    </row>
    <row r="30" spans="1:33" ht="85.55" thickBot="1" x14ac:dyDescent="0.25">
      <c r="A30" s="94"/>
      <c r="B30" s="98">
        <v>28</v>
      </c>
      <c r="C30" s="68">
        <f t="shared" si="1"/>
        <v>27</v>
      </c>
      <c r="D30" s="68" t="s">
        <v>230</v>
      </c>
      <c r="E30" s="68" t="s">
        <v>334</v>
      </c>
      <c r="F30" s="68" t="s">
        <v>294</v>
      </c>
      <c r="G30" s="68" t="s">
        <v>335</v>
      </c>
      <c r="H30" s="80" t="s">
        <v>55</v>
      </c>
      <c r="I30" s="66"/>
      <c r="J30" s="68" t="s">
        <v>146</v>
      </c>
      <c r="K30" s="68" t="s">
        <v>152</v>
      </c>
      <c r="L30" s="82" t="s">
        <v>170</v>
      </c>
      <c r="M30" s="90"/>
      <c r="N30" s="69" t="s">
        <v>192</v>
      </c>
      <c r="O30" s="66"/>
      <c r="P30" s="98"/>
      <c r="Q30" s="99" t="s">
        <v>76</v>
      </c>
      <c r="R30" s="94"/>
      <c r="S30" s="76"/>
      <c r="T30" s="76"/>
      <c r="U30" s="78"/>
      <c r="V30" s="76"/>
      <c r="W30" s="76"/>
      <c r="X30" s="76"/>
      <c r="Y30" s="76"/>
      <c r="Z30" s="76"/>
      <c r="AA30" s="76"/>
      <c r="AB30" s="94"/>
      <c r="AC30" s="94"/>
      <c r="AD30" s="79">
        <f>202650*1.3</f>
        <v>263445</v>
      </c>
      <c r="AE30" s="79">
        <f>202650*1.3</f>
        <v>263445</v>
      </c>
      <c r="AF30" s="79">
        <f>202650*1.3</f>
        <v>263445</v>
      </c>
      <c r="AG30" s="79">
        <v>0</v>
      </c>
    </row>
    <row r="31" spans="1:33" ht="79.5" hidden="1" customHeight="1" thickBot="1" x14ac:dyDescent="0.25">
      <c r="A31" s="94"/>
      <c r="B31" s="68">
        <v>29</v>
      </c>
      <c r="C31" s="68">
        <f t="shared" si="1"/>
        <v>28</v>
      </c>
      <c r="D31" s="68" t="s">
        <v>230</v>
      </c>
      <c r="E31" s="68" t="s">
        <v>320</v>
      </c>
      <c r="F31" s="68" t="s">
        <v>321</v>
      </c>
      <c r="G31" s="68" t="s">
        <v>336</v>
      </c>
      <c r="H31" s="80" t="s">
        <v>240</v>
      </c>
      <c r="I31" s="94"/>
      <c r="J31" s="68" t="s">
        <v>337</v>
      </c>
      <c r="K31" s="68" t="s">
        <v>152</v>
      </c>
      <c r="L31" s="66"/>
      <c r="M31" s="66"/>
      <c r="N31" s="66"/>
      <c r="O31" s="66"/>
      <c r="P31" s="98"/>
      <c r="Q31" s="99" t="s">
        <v>76</v>
      </c>
      <c r="R31" s="94"/>
      <c r="S31" s="76"/>
      <c r="T31" s="76"/>
      <c r="U31" s="78"/>
      <c r="V31" s="76"/>
      <c r="W31" s="76"/>
      <c r="X31" s="76"/>
      <c r="Y31" s="76"/>
      <c r="Z31" s="76"/>
      <c r="AA31" s="76"/>
      <c r="AB31" s="94"/>
      <c r="AC31" s="94"/>
      <c r="AD31" s="79"/>
      <c r="AE31" s="79"/>
      <c r="AF31" s="79"/>
      <c r="AG31" s="79"/>
    </row>
    <row r="32" spans="1:33" ht="121.9" thickBot="1" x14ac:dyDescent="0.25">
      <c r="A32" s="94"/>
      <c r="B32" s="68">
        <v>30</v>
      </c>
      <c r="C32" s="68">
        <f t="shared" si="1"/>
        <v>29</v>
      </c>
      <c r="D32" s="68" t="s">
        <v>289</v>
      </c>
      <c r="E32" s="96" t="s">
        <v>338</v>
      </c>
      <c r="F32" s="68" t="s">
        <v>268</v>
      </c>
      <c r="G32" s="68" t="s">
        <v>89</v>
      </c>
      <c r="H32" s="80" t="s">
        <v>56</v>
      </c>
      <c r="I32" s="94"/>
      <c r="J32" s="86" t="s">
        <v>147</v>
      </c>
      <c r="K32" s="98" t="s">
        <v>152</v>
      </c>
      <c r="L32" s="82" t="s">
        <v>171</v>
      </c>
      <c r="M32" s="90" t="s">
        <v>305</v>
      </c>
      <c r="N32" s="69" t="s">
        <v>193</v>
      </c>
      <c r="O32" s="66" t="s">
        <v>339</v>
      </c>
      <c r="P32" s="98"/>
      <c r="Q32" s="99" t="s">
        <v>76</v>
      </c>
      <c r="R32" s="94"/>
      <c r="S32" s="76"/>
      <c r="T32" s="76"/>
      <c r="U32" s="78"/>
      <c r="V32" s="76"/>
      <c r="W32" s="76"/>
      <c r="X32" s="76"/>
      <c r="Y32" s="76"/>
      <c r="Z32" s="76"/>
      <c r="AA32" s="76"/>
      <c r="AB32" s="94"/>
      <c r="AC32" s="94"/>
      <c r="AD32" s="79">
        <v>0</v>
      </c>
      <c r="AE32" s="79">
        <f>300*1.3</f>
        <v>390</v>
      </c>
      <c r="AF32" s="79">
        <v>0</v>
      </c>
      <c r="AG32" s="79">
        <v>0</v>
      </c>
    </row>
    <row r="33" spans="1:33" ht="106.95" customHeight="1" thickBot="1" x14ac:dyDescent="0.25">
      <c r="A33" s="94"/>
      <c r="B33" s="68">
        <v>32</v>
      </c>
      <c r="C33" s="68">
        <f t="shared" si="1"/>
        <v>30</v>
      </c>
      <c r="D33" s="68" t="s">
        <v>230</v>
      </c>
      <c r="E33" s="96" t="s">
        <v>338</v>
      </c>
      <c r="F33" s="68" t="s">
        <v>268</v>
      </c>
      <c r="G33" s="68" t="s">
        <v>333</v>
      </c>
      <c r="H33" s="80" t="s">
        <v>376</v>
      </c>
      <c r="I33" s="96"/>
      <c r="J33" s="88" t="s">
        <v>340</v>
      </c>
      <c r="K33" s="68" t="s">
        <v>152</v>
      </c>
      <c r="L33" s="84" t="s">
        <v>172</v>
      </c>
      <c r="M33" s="90" t="s">
        <v>341</v>
      </c>
      <c r="N33" s="69" t="s">
        <v>194</v>
      </c>
      <c r="P33" s="68" t="s">
        <v>76</v>
      </c>
      <c r="R33" s="66"/>
      <c r="S33" s="76"/>
      <c r="T33" s="76"/>
      <c r="U33" s="78"/>
      <c r="V33" s="76"/>
      <c r="W33" s="76"/>
      <c r="X33" s="76"/>
      <c r="Y33" s="76"/>
      <c r="Z33" s="76"/>
      <c r="AA33" s="76"/>
      <c r="AB33" s="94"/>
      <c r="AC33" s="94"/>
      <c r="AD33" s="79">
        <v>0</v>
      </c>
      <c r="AE33" s="93">
        <f>379.8*1.3</f>
        <v>493.74</v>
      </c>
      <c r="AF33" s="79">
        <v>0</v>
      </c>
      <c r="AG33" s="79">
        <v>0</v>
      </c>
    </row>
    <row r="34" spans="1:33" ht="206.05" thickBot="1" x14ac:dyDescent="0.25">
      <c r="A34" s="94"/>
      <c r="B34" s="68">
        <v>33</v>
      </c>
      <c r="C34" s="68">
        <f t="shared" si="1"/>
        <v>31</v>
      </c>
      <c r="D34" s="100" t="s">
        <v>289</v>
      </c>
      <c r="E34" s="100" t="s">
        <v>342</v>
      </c>
      <c r="F34" s="100" t="s">
        <v>294</v>
      </c>
      <c r="G34" s="100" t="s">
        <v>343</v>
      </c>
      <c r="H34" s="111" t="s">
        <v>344</v>
      </c>
      <c r="I34" s="100"/>
      <c r="J34" s="112"/>
      <c r="K34" s="100" t="s">
        <v>345</v>
      </c>
      <c r="L34" s="100"/>
      <c r="M34" s="100"/>
      <c r="N34" s="100"/>
      <c r="O34" s="100" t="s">
        <v>296</v>
      </c>
      <c r="P34" s="100" t="s">
        <v>76</v>
      </c>
      <c r="Q34" s="94"/>
      <c r="R34" s="94"/>
      <c r="AB34" s="94"/>
      <c r="AC34" s="94"/>
    </row>
    <row r="35" spans="1:33" thickBot="1" x14ac:dyDescent="0.25">
      <c r="A35" s="94"/>
      <c r="B35" s="94"/>
      <c r="C35" s="101">
        <f t="shared" si="1"/>
        <v>32</v>
      </c>
      <c r="D35" s="76"/>
      <c r="E35" s="76"/>
      <c r="F35" s="76"/>
      <c r="G35" s="76"/>
      <c r="H35" s="113" t="s">
        <v>346</v>
      </c>
      <c r="I35" s="76"/>
      <c r="J35" s="76"/>
      <c r="K35" s="76"/>
      <c r="L35" s="76"/>
      <c r="M35" s="76"/>
      <c r="N35" s="76"/>
      <c r="O35" s="76"/>
      <c r="P35" s="76"/>
      <c r="Q35" s="94"/>
      <c r="R35" s="94"/>
      <c r="AB35" s="94"/>
      <c r="AC35" s="94"/>
    </row>
    <row r="36" spans="1:33" thickBot="1" x14ac:dyDescent="0.25">
      <c r="A36" s="94"/>
      <c r="B36" s="94"/>
      <c r="C36" s="101">
        <f t="shared" si="1"/>
        <v>33</v>
      </c>
      <c r="D36" s="76"/>
      <c r="E36" s="76"/>
      <c r="F36" s="76"/>
      <c r="G36" s="76"/>
      <c r="H36" s="113" t="s">
        <v>347</v>
      </c>
      <c r="I36" s="76"/>
      <c r="J36" s="76"/>
      <c r="K36" s="76"/>
      <c r="L36" s="76"/>
      <c r="M36" s="76"/>
      <c r="N36" s="76"/>
      <c r="O36" s="76"/>
      <c r="P36" s="76"/>
      <c r="Q36" s="94"/>
      <c r="R36" s="94"/>
      <c r="AB36" s="94"/>
      <c r="AC36" s="94"/>
    </row>
    <row r="37" spans="1:33" thickBot="1" x14ac:dyDescent="0.25">
      <c r="A37" s="94"/>
      <c r="B37" s="94"/>
      <c r="C37" s="101">
        <f t="shared" ref="C37:C41" si="2">C36+1</f>
        <v>34</v>
      </c>
      <c r="D37" s="76"/>
      <c r="E37" s="76"/>
      <c r="F37" s="76"/>
      <c r="G37" s="76"/>
      <c r="H37" s="64" t="s">
        <v>373</v>
      </c>
      <c r="I37" s="76"/>
      <c r="J37" s="76"/>
      <c r="K37" s="76"/>
      <c r="L37" s="76"/>
      <c r="M37" s="76"/>
      <c r="N37" s="76"/>
      <c r="O37" s="76"/>
      <c r="P37" s="76"/>
      <c r="Q37" s="94"/>
      <c r="R37" s="94"/>
      <c r="AB37" s="94"/>
      <c r="AC37" s="94"/>
    </row>
    <row r="38" spans="1:33" thickBot="1" x14ac:dyDescent="0.25">
      <c r="A38" s="94"/>
      <c r="B38" s="94"/>
      <c r="C38" s="101">
        <f t="shared" si="2"/>
        <v>35</v>
      </c>
      <c r="D38" s="76"/>
      <c r="E38" s="76"/>
      <c r="F38" s="76"/>
      <c r="G38" s="76"/>
      <c r="H38" s="64" t="s">
        <v>374</v>
      </c>
      <c r="I38" s="76"/>
      <c r="J38" s="76"/>
      <c r="K38" s="76"/>
      <c r="L38" s="76"/>
      <c r="M38" s="76"/>
      <c r="N38" s="76"/>
      <c r="O38" s="76"/>
      <c r="P38" s="76"/>
      <c r="Q38" s="94"/>
      <c r="R38" s="94"/>
      <c r="AB38" s="94"/>
      <c r="AC38" s="94"/>
    </row>
    <row r="39" spans="1:33" thickBot="1" x14ac:dyDescent="0.25">
      <c r="A39" s="94"/>
      <c r="B39" s="94"/>
      <c r="C39" s="101">
        <f t="shared" si="2"/>
        <v>36</v>
      </c>
      <c r="D39" s="76"/>
      <c r="E39" s="76"/>
      <c r="F39" s="76"/>
      <c r="G39" s="76"/>
      <c r="H39" s="64" t="s">
        <v>375</v>
      </c>
      <c r="I39" s="94"/>
      <c r="J39" s="76"/>
      <c r="K39" s="76"/>
      <c r="L39" s="76"/>
      <c r="M39" s="76"/>
      <c r="N39" s="76"/>
      <c r="O39" s="76"/>
      <c r="P39" s="76"/>
      <c r="Q39" s="94"/>
      <c r="R39" s="94"/>
      <c r="AB39" s="94"/>
      <c r="AC39" s="94"/>
    </row>
    <row r="40" spans="1:33" thickBot="1" x14ac:dyDescent="0.25">
      <c r="A40" s="94"/>
      <c r="B40" s="94"/>
      <c r="C40" s="101">
        <f t="shared" si="2"/>
        <v>37</v>
      </c>
      <c r="D40" s="76"/>
      <c r="E40" s="76"/>
      <c r="F40" s="76"/>
      <c r="G40" s="76"/>
      <c r="H40" s="64"/>
      <c r="I40" s="94"/>
      <c r="J40" s="76"/>
      <c r="K40" s="76"/>
      <c r="L40" s="76"/>
      <c r="M40" s="76"/>
      <c r="N40" s="76"/>
      <c r="O40" s="76"/>
      <c r="P40" s="76"/>
      <c r="Q40" s="94"/>
      <c r="R40" s="94"/>
      <c r="AB40" s="94"/>
      <c r="AC40" s="94"/>
    </row>
    <row r="41" spans="1:33" thickBot="1" x14ac:dyDescent="0.25">
      <c r="A41" s="94"/>
      <c r="B41" s="94"/>
      <c r="C41" s="101">
        <f t="shared" si="2"/>
        <v>38</v>
      </c>
      <c r="D41" s="76"/>
      <c r="E41" s="76"/>
      <c r="F41" s="76"/>
      <c r="G41" s="76"/>
      <c r="H41" s="64"/>
      <c r="I41" s="94"/>
      <c r="J41" s="76"/>
      <c r="K41" s="76"/>
      <c r="L41" s="76"/>
      <c r="M41" s="76"/>
      <c r="N41" s="76"/>
      <c r="O41" s="76"/>
      <c r="P41" s="76"/>
      <c r="Q41" s="94"/>
      <c r="R41" s="94"/>
      <c r="AB41" s="94"/>
      <c r="AC41" s="94"/>
    </row>
    <row r="42" spans="1:33" thickBot="1" x14ac:dyDescent="0.25">
      <c r="A42" s="94"/>
      <c r="B42" s="94"/>
      <c r="C42" s="94"/>
      <c r="D42" s="94"/>
      <c r="E42" s="94"/>
      <c r="F42" s="94"/>
      <c r="G42" s="94"/>
      <c r="H42" s="64"/>
      <c r="I42" s="94"/>
      <c r="J42" s="94"/>
      <c r="K42" s="94"/>
      <c r="L42" s="94"/>
      <c r="M42" s="94"/>
      <c r="N42" s="94"/>
      <c r="O42" s="94"/>
      <c r="P42" s="94"/>
      <c r="Q42" s="94"/>
      <c r="R42" s="94"/>
      <c r="AB42" s="94"/>
      <c r="AC42" s="94"/>
    </row>
    <row r="43" spans="1:33" thickBot="1" x14ac:dyDescent="0.25">
      <c r="A43" s="94"/>
      <c r="B43" s="94"/>
      <c r="C43" s="94"/>
      <c r="D43" s="94"/>
      <c r="E43" s="94"/>
      <c r="F43" s="94"/>
      <c r="G43" s="94"/>
      <c r="H43" s="64"/>
      <c r="I43" s="94"/>
      <c r="J43" s="94"/>
      <c r="K43" s="94"/>
      <c r="L43" s="94"/>
      <c r="M43" s="94"/>
      <c r="N43" s="94"/>
      <c r="O43" s="94"/>
      <c r="P43" s="94"/>
      <c r="Q43" s="94"/>
      <c r="R43" s="94"/>
      <c r="AB43" s="94"/>
      <c r="AC43" s="94"/>
    </row>
    <row r="44" spans="1:33" thickBot="1" x14ac:dyDescent="0.25">
      <c r="A44" s="94"/>
      <c r="B44" s="94"/>
      <c r="C44" s="94"/>
      <c r="D44" s="94"/>
      <c r="E44" s="94"/>
      <c r="F44" s="94"/>
      <c r="G44" s="94"/>
      <c r="H44" s="64"/>
      <c r="I44" s="94"/>
      <c r="J44" s="94"/>
      <c r="K44" s="94"/>
      <c r="L44" s="94"/>
      <c r="M44" s="94"/>
      <c r="N44" s="94"/>
      <c r="O44" s="94"/>
      <c r="P44" s="94"/>
      <c r="Q44" s="94"/>
      <c r="R44" s="94"/>
      <c r="AB44" s="94"/>
      <c r="AC44" s="94"/>
    </row>
    <row r="45" spans="1:33" thickBot="1" x14ac:dyDescent="0.25">
      <c r="A45" s="94"/>
      <c r="B45" s="94"/>
      <c r="C45" s="94"/>
      <c r="D45" s="94"/>
      <c r="E45" s="94"/>
      <c r="F45" s="94"/>
      <c r="G45" s="94"/>
      <c r="H45" s="64"/>
      <c r="I45" s="94"/>
      <c r="J45" s="94"/>
      <c r="K45" s="94"/>
      <c r="L45" s="94"/>
      <c r="M45" s="94"/>
      <c r="N45" s="94"/>
      <c r="O45" s="94"/>
      <c r="P45" s="94"/>
      <c r="Q45" s="94"/>
      <c r="R45" s="94"/>
      <c r="AB45" s="94"/>
      <c r="AC45" s="94"/>
    </row>
    <row r="46" spans="1:33" thickBot="1" x14ac:dyDescent="0.25">
      <c r="A46" s="94"/>
      <c r="B46" s="94"/>
      <c r="C46" s="94"/>
      <c r="D46" s="94"/>
      <c r="E46" s="94"/>
      <c r="F46" s="94"/>
      <c r="G46" s="94"/>
      <c r="H46" s="64"/>
      <c r="I46" s="94"/>
      <c r="J46" s="94"/>
      <c r="K46" s="94"/>
      <c r="L46" s="94"/>
      <c r="M46" s="94"/>
      <c r="N46" s="94"/>
      <c r="O46" s="94"/>
      <c r="P46" s="94"/>
      <c r="Q46" s="94"/>
      <c r="R46" s="94"/>
      <c r="AB46" s="94"/>
      <c r="AC46" s="94"/>
    </row>
    <row r="47" spans="1:33" thickBot="1" x14ac:dyDescent="0.25">
      <c r="A47" s="94"/>
      <c r="B47" s="94"/>
      <c r="C47" s="94"/>
      <c r="D47" s="94"/>
      <c r="E47" s="94"/>
      <c r="F47" s="94"/>
      <c r="G47" s="94"/>
      <c r="H47" s="64"/>
      <c r="I47" s="94"/>
      <c r="J47" s="94"/>
      <c r="K47" s="94"/>
      <c r="L47" s="94"/>
      <c r="M47" s="94"/>
      <c r="N47" s="94"/>
      <c r="O47" s="94"/>
      <c r="P47" s="94"/>
      <c r="Q47" s="94"/>
      <c r="R47" s="94"/>
      <c r="AB47" s="94"/>
      <c r="AC47" s="94"/>
    </row>
    <row r="48" spans="1:33" thickBot="1" x14ac:dyDescent="0.25">
      <c r="A48" s="94"/>
      <c r="B48" s="94"/>
      <c r="C48" s="94"/>
      <c r="D48" s="94"/>
      <c r="E48" s="94"/>
      <c r="F48" s="94"/>
      <c r="G48" s="94"/>
      <c r="H48" s="64"/>
      <c r="I48" s="94"/>
      <c r="J48" s="94"/>
      <c r="K48" s="94"/>
      <c r="L48" s="94"/>
      <c r="M48" s="94"/>
      <c r="N48" s="94"/>
      <c r="O48" s="94"/>
      <c r="P48" s="94"/>
      <c r="Q48" s="94"/>
      <c r="R48" s="94"/>
      <c r="AB48" s="94"/>
      <c r="AC48" s="94"/>
    </row>
    <row r="49" spans="1:29" thickBot="1" x14ac:dyDescent="0.25">
      <c r="A49" s="94"/>
      <c r="B49" s="94"/>
      <c r="C49" s="94"/>
      <c r="D49" s="94"/>
      <c r="E49" s="94"/>
      <c r="F49" s="94"/>
      <c r="G49" s="94"/>
      <c r="H49" s="64"/>
      <c r="I49" s="94"/>
      <c r="J49" s="94"/>
      <c r="K49" s="94"/>
      <c r="L49" s="94"/>
      <c r="M49" s="94"/>
      <c r="N49" s="94"/>
      <c r="O49" s="94"/>
      <c r="P49" s="94"/>
      <c r="Q49" s="94"/>
      <c r="R49" s="94"/>
      <c r="AB49" s="94"/>
      <c r="AC49" s="94"/>
    </row>
    <row r="50" spans="1:29" thickBot="1" x14ac:dyDescent="0.25">
      <c r="A50" s="94"/>
      <c r="B50" s="94"/>
      <c r="C50" s="94"/>
      <c r="D50" s="94"/>
      <c r="E50" s="94"/>
      <c r="F50" s="94"/>
      <c r="G50" s="94"/>
      <c r="H50" s="64"/>
      <c r="I50" s="94"/>
      <c r="J50" s="94"/>
      <c r="K50" s="94"/>
      <c r="L50" s="94"/>
      <c r="M50" s="94"/>
      <c r="N50" s="94"/>
      <c r="O50" s="94"/>
      <c r="P50" s="94"/>
      <c r="Q50" s="94"/>
      <c r="R50" s="94"/>
      <c r="AB50" s="94"/>
      <c r="AC50" s="94"/>
    </row>
    <row r="51" spans="1:29" thickBot="1" x14ac:dyDescent="0.25">
      <c r="A51" s="94"/>
      <c r="B51" s="94"/>
      <c r="C51" s="94"/>
      <c r="D51" s="94"/>
      <c r="E51" s="94"/>
      <c r="F51" s="94"/>
      <c r="G51" s="94"/>
      <c r="H51" s="64"/>
      <c r="I51" s="94"/>
      <c r="J51" s="94"/>
      <c r="K51" s="94"/>
      <c r="L51" s="94"/>
      <c r="M51" s="94"/>
      <c r="N51" s="94"/>
      <c r="O51" s="94"/>
      <c r="P51" s="94"/>
      <c r="Q51" s="94"/>
      <c r="R51" s="94"/>
      <c r="AB51" s="94"/>
      <c r="AC51" s="94"/>
    </row>
    <row r="52" spans="1:29" thickBot="1" x14ac:dyDescent="0.25">
      <c r="A52" s="94"/>
      <c r="B52" s="94"/>
      <c r="C52" s="94"/>
      <c r="D52" s="94"/>
      <c r="E52" s="94"/>
      <c r="F52" s="94"/>
      <c r="G52" s="94"/>
      <c r="H52" s="64"/>
      <c r="I52" s="94"/>
      <c r="J52" s="94"/>
      <c r="K52" s="94"/>
      <c r="L52" s="94"/>
      <c r="M52" s="94"/>
      <c r="N52" s="94"/>
      <c r="O52" s="94"/>
      <c r="P52" s="94"/>
      <c r="Q52" s="94"/>
      <c r="R52" s="94"/>
      <c r="AB52" s="94"/>
      <c r="AC52" s="94"/>
    </row>
    <row r="53" spans="1:29" thickBot="1" x14ac:dyDescent="0.25">
      <c r="A53" s="94"/>
      <c r="B53" s="94"/>
      <c r="C53" s="94"/>
      <c r="D53" s="94"/>
      <c r="E53" s="94"/>
      <c r="F53" s="94"/>
      <c r="G53" s="94"/>
      <c r="H53" s="64"/>
      <c r="I53" s="94"/>
      <c r="J53" s="94"/>
      <c r="K53" s="94"/>
      <c r="L53" s="94"/>
      <c r="M53" s="94"/>
      <c r="N53" s="94"/>
      <c r="O53" s="94"/>
      <c r="P53" s="94"/>
      <c r="Q53" s="94"/>
      <c r="R53" s="94"/>
      <c r="AB53" s="94"/>
      <c r="AC53" s="94"/>
    </row>
    <row r="54" spans="1:29" thickBot="1" x14ac:dyDescent="0.25">
      <c r="A54" s="94"/>
      <c r="B54" s="94"/>
      <c r="C54" s="94"/>
      <c r="D54" s="94"/>
      <c r="E54" s="94"/>
      <c r="F54" s="94"/>
      <c r="G54" s="94"/>
      <c r="H54" s="64"/>
      <c r="I54" s="94"/>
      <c r="J54" s="94"/>
      <c r="K54" s="94"/>
      <c r="L54" s="94"/>
      <c r="M54" s="94"/>
      <c r="N54" s="94"/>
      <c r="O54" s="94"/>
      <c r="P54" s="94"/>
      <c r="Q54" s="94"/>
      <c r="R54" s="94"/>
      <c r="AB54" s="94"/>
      <c r="AC54" s="94"/>
    </row>
    <row r="55" spans="1:29" thickBot="1" x14ac:dyDescent="0.25">
      <c r="A55" s="94"/>
      <c r="B55" s="94"/>
      <c r="C55" s="94"/>
      <c r="D55" s="94"/>
      <c r="E55" s="94"/>
      <c r="F55" s="94"/>
      <c r="G55" s="94"/>
      <c r="H55" s="64"/>
      <c r="I55" s="94"/>
      <c r="J55" s="94"/>
      <c r="K55" s="94"/>
      <c r="L55" s="94"/>
      <c r="M55" s="94"/>
      <c r="N55" s="94"/>
      <c r="O55" s="94"/>
      <c r="P55" s="94"/>
      <c r="Q55" s="94"/>
      <c r="R55" s="94"/>
      <c r="AB55" s="94"/>
      <c r="AC55" s="94"/>
    </row>
    <row r="56" spans="1:29" thickBot="1" x14ac:dyDescent="0.25">
      <c r="A56" s="94"/>
      <c r="B56" s="94"/>
      <c r="C56" s="94"/>
      <c r="D56" s="94"/>
      <c r="E56" s="94"/>
      <c r="F56" s="94"/>
      <c r="G56" s="94"/>
      <c r="H56" s="64"/>
      <c r="I56" s="94"/>
      <c r="J56" s="94"/>
      <c r="K56" s="94"/>
      <c r="L56" s="94"/>
      <c r="M56" s="94"/>
      <c r="N56" s="94"/>
      <c r="O56" s="94"/>
      <c r="P56" s="94"/>
      <c r="Q56" s="94"/>
      <c r="R56" s="94"/>
      <c r="AB56" s="94"/>
      <c r="AC56" s="94"/>
    </row>
    <row r="57" spans="1:29" thickBot="1" x14ac:dyDescent="0.25">
      <c r="A57" s="94"/>
      <c r="B57" s="94"/>
      <c r="C57" s="94"/>
      <c r="D57" s="94"/>
      <c r="E57" s="94"/>
      <c r="F57" s="94"/>
      <c r="G57" s="94"/>
      <c r="H57" s="64"/>
      <c r="I57" s="94"/>
      <c r="J57" s="94"/>
      <c r="K57" s="94"/>
      <c r="L57" s="94"/>
      <c r="M57" s="94"/>
      <c r="N57" s="94"/>
      <c r="O57" s="94"/>
      <c r="P57" s="94"/>
      <c r="Q57" s="94"/>
      <c r="R57" s="94"/>
      <c r="AB57" s="94"/>
      <c r="AC57" s="94"/>
    </row>
    <row r="58" spans="1:29" thickBot="1" x14ac:dyDescent="0.25">
      <c r="A58" s="94"/>
      <c r="B58" s="94"/>
      <c r="C58" s="94"/>
      <c r="D58" s="94"/>
      <c r="E58" s="94"/>
      <c r="F58" s="94"/>
      <c r="G58" s="94"/>
      <c r="H58" s="64"/>
      <c r="I58" s="94"/>
      <c r="J58" s="94"/>
      <c r="K58" s="94"/>
      <c r="L58" s="94"/>
      <c r="M58" s="94"/>
      <c r="N58" s="94"/>
      <c r="O58" s="94"/>
      <c r="P58" s="94"/>
      <c r="Q58" s="94"/>
      <c r="R58" s="94"/>
      <c r="AB58" s="94"/>
      <c r="AC58" s="94"/>
    </row>
    <row r="59" spans="1:29" thickBot="1" x14ac:dyDescent="0.25">
      <c r="A59" s="94"/>
      <c r="B59" s="94"/>
      <c r="C59" s="94"/>
      <c r="D59" s="94"/>
      <c r="E59" s="94"/>
      <c r="F59" s="94"/>
      <c r="G59" s="94"/>
      <c r="H59" s="64"/>
      <c r="I59" s="94"/>
      <c r="J59" s="94"/>
      <c r="K59" s="94"/>
      <c r="L59" s="94"/>
      <c r="M59" s="94"/>
      <c r="N59" s="94"/>
      <c r="O59" s="94"/>
      <c r="P59" s="94"/>
      <c r="Q59" s="94"/>
      <c r="R59" s="94"/>
      <c r="AB59" s="94"/>
      <c r="AC59" s="94"/>
    </row>
    <row r="60" spans="1:29" thickBot="1" x14ac:dyDescent="0.25">
      <c r="A60" s="94"/>
      <c r="B60" s="94"/>
      <c r="C60" s="94"/>
      <c r="D60" s="94"/>
      <c r="E60" s="94"/>
      <c r="F60" s="94"/>
      <c r="G60" s="94"/>
      <c r="H60" s="64"/>
      <c r="I60" s="94"/>
      <c r="J60" s="94"/>
      <c r="K60" s="94"/>
      <c r="L60" s="94"/>
      <c r="M60" s="94"/>
      <c r="N60" s="94"/>
      <c r="O60" s="94"/>
      <c r="P60" s="94"/>
      <c r="Q60" s="94"/>
      <c r="R60" s="94"/>
      <c r="AB60" s="94"/>
      <c r="AC60" s="94"/>
    </row>
    <row r="61" spans="1:29" thickBot="1" x14ac:dyDescent="0.25">
      <c r="A61" s="94"/>
      <c r="B61" s="94"/>
      <c r="C61" s="94"/>
      <c r="D61" s="94"/>
      <c r="E61" s="94"/>
      <c r="F61" s="94"/>
      <c r="G61" s="94"/>
      <c r="H61" s="64"/>
      <c r="I61" s="94"/>
      <c r="J61" s="94"/>
      <c r="K61" s="94"/>
      <c r="L61" s="94"/>
      <c r="M61" s="94"/>
      <c r="N61" s="94"/>
      <c r="O61" s="94"/>
      <c r="P61" s="94"/>
      <c r="Q61" s="94"/>
      <c r="R61" s="94"/>
      <c r="AB61" s="94"/>
      <c r="AC61" s="94"/>
    </row>
    <row r="62" spans="1:29" thickBot="1" x14ac:dyDescent="0.25">
      <c r="A62" s="94"/>
      <c r="B62" s="94"/>
      <c r="C62" s="94"/>
      <c r="D62" s="94"/>
      <c r="E62" s="94"/>
      <c r="F62" s="94"/>
      <c r="G62" s="94"/>
      <c r="H62" s="64"/>
      <c r="I62" s="94"/>
      <c r="J62" s="94"/>
      <c r="K62" s="94"/>
      <c r="L62" s="94"/>
      <c r="M62" s="94"/>
      <c r="N62" s="94"/>
      <c r="O62" s="94"/>
      <c r="P62" s="94"/>
      <c r="Q62" s="94"/>
      <c r="R62" s="94"/>
      <c r="AB62" s="94"/>
      <c r="AC62" s="94"/>
    </row>
    <row r="63" spans="1:29" thickBot="1" x14ac:dyDescent="0.25">
      <c r="A63" s="94"/>
      <c r="B63" s="94"/>
      <c r="C63" s="94"/>
      <c r="D63" s="94"/>
      <c r="E63" s="94"/>
      <c r="F63" s="94"/>
      <c r="G63" s="94"/>
      <c r="H63" s="64"/>
      <c r="I63" s="94"/>
      <c r="J63" s="94"/>
      <c r="K63" s="94"/>
      <c r="L63" s="94"/>
      <c r="M63" s="94"/>
      <c r="N63" s="94"/>
      <c r="O63" s="94"/>
      <c r="P63" s="94"/>
      <c r="Q63" s="94"/>
      <c r="R63" s="94"/>
      <c r="AB63" s="94"/>
      <c r="AC63" s="94"/>
    </row>
    <row r="64" spans="1:29" thickBot="1" x14ac:dyDescent="0.25">
      <c r="A64" s="94"/>
      <c r="B64" s="94"/>
      <c r="C64" s="94"/>
      <c r="D64" s="94"/>
      <c r="E64" s="94"/>
      <c r="F64" s="94"/>
      <c r="G64" s="94"/>
      <c r="H64" s="64"/>
      <c r="I64" s="94"/>
      <c r="J64" s="94"/>
      <c r="K64" s="94"/>
      <c r="L64" s="94"/>
      <c r="M64" s="94"/>
      <c r="N64" s="94"/>
      <c r="O64" s="94"/>
      <c r="P64" s="94"/>
      <c r="Q64" s="94"/>
      <c r="R64" s="94"/>
      <c r="AB64" s="94"/>
      <c r="AC64" s="94"/>
    </row>
    <row r="65" spans="1:29" thickBot="1" x14ac:dyDescent="0.25">
      <c r="A65" s="94"/>
      <c r="B65" s="94"/>
      <c r="C65" s="94"/>
      <c r="D65" s="94"/>
      <c r="E65" s="94"/>
      <c r="F65" s="94"/>
      <c r="G65" s="94"/>
      <c r="H65" s="64"/>
      <c r="I65" s="94"/>
      <c r="J65" s="94"/>
      <c r="K65" s="94"/>
      <c r="L65" s="94"/>
      <c r="M65" s="94"/>
      <c r="N65" s="94"/>
      <c r="O65" s="94"/>
      <c r="P65" s="94"/>
      <c r="Q65" s="94"/>
      <c r="R65" s="94"/>
      <c r="AB65" s="94"/>
      <c r="AC65" s="94"/>
    </row>
    <row r="66" spans="1:29" thickBot="1" x14ac:dyDescent="0.25">
      <c r="A66" s="94"/>
      <c r="B66" s="94"/>
      <c r="C66" s="94"/>
      <c r="D66" s="94"/>
      <c r="E66" s="94"/>
      <c r="F66" s="94"/>
      <c r="G66" s="94"/>
      <c r="H66" s="64"/>
      <c r="I66" s="94"/>
      <c r="J66" s="94"/>
      <c r="K66" s="94"/>
      <c r="L66" s="94"/>
      <c r="M66" s="94"/>
      <c r="N66" s="94"/>
      <c r="O66" s="94"/>
      <c r="P66" s="94"/>
      <c r="Q66" s="94"/>
      <c r="R66" s="94"/>
      <c r="AB66" s="94"/>
      <c r="AC66" s="94"/>
    </row>
    <row r="67" spans="1:29" thickBot="1" x14ac:dyDescent="0.25">
      <c r="A67" s="94"/>
      <c r="B67" s="94"/>
      <c r="C67" s="94"/>
      <c r="D67" s="94"/>
      <c r="E67" s="94"/>
      <c r="F67" s="94"/>
      <c r="G67" s="94"/>
      <c r="H67" s="64"/>
      <c r="I67" s="94"/>
      <c r="J67" s="94"/>
      <c r="K67" s="94"/>
      <c r="L67" s="94"/>
      <c r="M67" s="94"/>
      <c r="N67" s="94"/>
      <c r="O67" s="94"/>
      <c r="P67" s="94"/>
      <c r="Q67" s="94"/>
      <c r="R67" s="94"/>
      <c r="AB67" s="94"/>
      <c r="AC67" s="94"/>
    </row>
    <row r="68" spans="1:29" thickBot="1" x14ac:dyDescent="0.25">
      <c r="A68" s="94"/>
      <c r="B68" s="94"/>
      <c r="C68" s="94"/>
      <c r="D68" s="94"/>
      <c r="E68" s="94"/>
      <c r="F68" s="94"/>
      <c r="G68" s="94"/>
      <c r="H68" s="64"/>
      <c r="I68" s="94"/>
      <c r="J68" s="94"/>
      <c r="K68" s="94"/>
      <c r="L68" s="94"/>
      <c r="M68" s="94"/>
      <c r="N68" s="94"/>
      <c r="O68" s="94"/>
      <c r="P68" s="94"/>
      <c r="Q68" s="94"/>
      <c r="R68" s="94"/>
      <c r="AB68" s="94"/>
      <c r="AC68" s="94"/>
    </row>
    <row r="69" spans="1:29" thickBot="1" x14ac:dyDescent="0.25">
      <c r="A69" s="94"/>
      <c r="B69" s="94"/>
      <c r="C69" s="94"/>
      <c r="D69" s="94"/>
      <c r="E69" s="94"/>
      <c r="F69" s="94"/>
      <c r="G69" s="94"/>
      <c r="H69" s="64"/>
      <c r="I69" s="94"/>
      <c r="J69" s="94"/>
      <c r="K69" s="94"/>
      <c r="L69" s="94"/>
      <c r="M69" s="94"/>
      <c r="N69" s="94"/>
      <c r="O69" s="94"/>
      <c r="P69" s="94"/>
      <c r="Q69" s="94"/>
      <c r="R69" s="94"/>
      <c r="AB69" s="94"/>
      <c r="AC69" s="94"/>
    </row>
    <row r="70" spans="1:29" thickBot="1" x14ac:dyDescent="0.25">
      <c r="A70" s="94"/>
      <c r="B70" s="94"/>
      <c r="C70" s="94"/>
      <c r="D70" s="94"/>
      <c r="E70" s="94"/>
      <c r="F70" s="94"/>
      <c r="G70" s="94"/>
      <c r="H70" s="64"/>
      <c r="I70" s="94"/>
      <c r="J70" s="94"/>
      <c r="K70" s="94"/>
      <c r="L70" s="94"/>
      <c r="M70" s="94"/>
      <c r="N70" s="94"/>
      <c r="O70" s="94"/>
      <c r="P70" s="94"/>
      <c r="Q70" s="94"/>
      <c r="R70" s="94"/>
      <c r="AB70" s="94"/>
      <c r="AC70" s="94"/>
    </row>
    <row r="71" spans="1:29" thickBot="1" x14ac:dyDescent="0.25">
      <c r="A71" s="94"/>
      <c r="B71" s="94"/>
      <c r="C71" s="94"/>
      <c r="D71" s="94"/>
      <c r="E71" s="94"/>
      <c r="F71" s="94"/>
      <c r="G71" s="94"/>
      <c r="H71" s="64"/>
      <c r="I71" s="94"/>
      <c r="J71" s="94"/>
      <c r="K71" s="94"/>
      <c r="L71" s="94"/>
      <c r="M71" s="94"/>
      <c r="N71" s="94"/>
      <c r="O71" s="94"/>
      <c r="P71" s="94"/>
      <c r="Q71" s="94"/>
      <c r="R71" s="94"/>
      <c r="AB71" s="94"/>
      <c r="AC71" s="94"/>
    </row>
    <row r="72" spans="1:29" thickBot="1" x14ac:dyDescent="0.25">
      <c r="A72" s="94"/>
      <c r="B72" s="94"/>
      <c r="C72" s="94"/>
      <c r="D72" s="94"/>
      <c r="E72" s="94"/>
      <c r="F72" s="94"/>
      <c r="G72" s="94"/>
      <c r="H72" s="64"/>
      <c r="I72" s="94"/>
      <c r="J72" s="94"/>
      <c r="K72" s="94"/>
      <c r="L72" s="94"/>
      <c r="M72" s="94"/>
      <c r="N72" s="94"/>
      <c r="O72" s="94"/>
      <c r="P72" s="94"/>
      <c r="Q72" s="94"/>
      <c r="R72" s="94"/>
      <c r="AB72" s="94"/>
      <c r="AC72" s="94"/>
    </row>
    <row r="73" spans="1:29" thickBot="1" x14ac:dyDescent="0.25">
      <c r="A73" s="94"/>
      <c r="B73" s="94"/>
      <c r="C73" s="94"/>
      <c r="D73" s="94"/>
      <c r="E73" s="94"/>
      <c r="F73" s="94"/>
      <c r="G73" s="94"/>
      <c r="H73" s="64"/>
      <c r="I73" s="94"/>
      <c r="J73" s="94"/>
      <c r="K73" s="94"/>
      <c r="L73" s="94"/>
      <c r="M73" s="94"/>
      <c r="N73" s="94"/>
      <c r="O73" s="94"/>
      <c r="P73" s="94"/>
      <c r="Q73" s="94"/>
      <c r="R73" s="94"/>
      <c r="AB73" s="94"/>
      <c r="AC73" s="94"/>
    </row>
    <row r="74" spans="1:29" thickBot="1" x14ac:dyDescent="0.25">
      <c r="A74" s="94"/>
      <c r="B74" s="94"/>
      <c r="C74" s="94"/>
      <c r="D74" s="94"/>
      <c r="E74" s="94"/>
      <c r="F74" s="94"/>
      <c r="G74" s="94"/>
      <c r="H74" s="64"/>
      <c r="I74" s="94"/>
      <c r="J74" s="94"/>
      <c r="K74" s="94"/>
      <c r="L74" s="94"/>
      <c r="M74" s="94"/>
      <c r="N74" s="94"/>
      <c r="O74" s="94"/>
      <c r="P74" s="94"/>
      <c r="Q74" s="94"/>
      <c r="R74" s="94"/>
      <c r="AB74" s="94"/>
      <c r="AC74" s="94"/>
    </row>
    <row r="75" spans="1:29" thickBot="1" x14ac:dyDescent="0.25">
      <c r="A75" s="94"/>
      <c r="B75" s="94"/>
      <c r="C75" s="94"/>
      <c r="D75" s="94"/>
      <c r="E75" s="94"/>
      <c r="F75" s="94"/>
      <c r="G75" s="94"/>
      <c r="H75" s="64"/>
      <c r="I75" s="94"/>
      <c r="J75" s="94"/>
      <c r="K75" s="94"/>
      <c r="L75" s="94"/>
      <c r="M75" s="94"/>
      <c r="N75" s="94"/>
      <c r="O75" s="94"/>
      <c r="P75" s="94"/>
      <c r="Q75" s="94"/>
      <c r="R75" s="94"/>
      <c r="AB75" s="94"/>
      <c r="AC75" s="94"/>
    </row>
    <row r="76" spans="1:29" thickBot="1" x14ac:dyDescent="0.25">
      <c r="A76" s="94"/>
      <c r="B76" s="94"/>
      <c r="C76" s="94"/>
      <c r="D76" s="94"/>
      <c r="E76" s="94"/>
      <c r="F76" s="94"/>
      <c r="G76" s="94"/>
      <c r="H76" s="64"/>
      <c r="I76" s="94"/>
      <c r="J76" s="94"/>
      <c r="K76" s="94"/>
      <c r="L76" s="94"/>
      <c r="M76" s="94"/>
      <c r="N76" s="94"/>
      <c r="O76" s="94"/>
      <c r="P76" s="94"/>
      <c r="Q76" s="94"/>
      <c r="R76" s="94"/>
      <c r="AB76" s="94"/>
      <c r="AC76" s="94"/>
    </row>
    <row r="77" spans="1:29" thickBot="1" x14ac:dyDescent="0.25">
      <c r="A77" s="94"/>
      <c r="B77" s="94"/>
      <c r="C77" s="94"/>
      <c r="D77" s="94"/>
      <c r="E77" s="94"/>
      <c r="F77" s="94"/>
      <c r="G77" s="94"/>
      <c r="H77" s="64"/>
      <c r="I77" s="94"/>
      <c r="J77" s="94"/>
      <c r="K77" s="94"/>
      <c r="L77" s="94"/>
      <c r="M77" s="94"/>
      <c r="N77" s="94"/>
      <c r="O77" s="94"/>
      <c r="P77" s="94"/>
      <c r="Q77" s="94"/>
      <c r="R77" s="94"/>
      <c r="AB77" s="94"/>
      <c r="AC77" s="94"/>
    </row>
    <row r="78" spans="1:29" thickBot="1" x14ac:dyDescent="0.25">
      <c r="A78" s="94"/>
      <c r="B78" s="94"/>
      <c r="C78" s="94"/>
      <c r="D78" s="94"/>
      <c r="E78" s="94"/>
      <c r="F78" s="94"/>
      <c r="G78" s="94"/>
      <c r="H78" s="64"/>
      <c r="I78" s="94"/>
      <c r="J78" s="94"/>
      <c r="K78" s="94"/>
      <c r="L78" s="94"/>
      <c r="M78" s="94"/>
      <c r="N78" s="94"/>
      <c r="O78" s="94"/>
      <c r="P78" s="94"/>
      <c r="Q78" s="94"/>
      <c r="R78" s="94"/>
      <c r="AB78" s="94"/>
      <c r="AC78" s="94"/>
    </row>
    <row r="79" spans="1:29" thickBot="1" x14ac:dyDescent="0.25">
      <c r="A79" s="94"/>
      <c r="B79" s="94"/>
      <c r="C79" s="94"/>
      <c r="D79" s="94"/>
      <c r="E79" s="94"/>
      <c r="F79" s="94"/>
      <c r="G79" s="94"/>
      <c r="H79" s="64"/>
      <c r="I79" s="94"/>
      <c r="J79" s="94"/>
      <c r="K79" s="94"/>
      <c r="L79" s="94"/>
      <c r="M79" s="94"/>
      <c r="N79" s="94"/>
      <c r="O79" s="94"/>
      <c r="P79" s="94"/>
      <c r="Q79" s="94"/>
      <c r="R79" s="94"/>
      <c r="AB79" s="94"/>
      <c r="AC79" s="94"/>
    </row>
    <row r="80" spans="1:29" thickBot="1" x14ac:dyDescent="0.25">
      <c r="A80" s="94"/>
      <c r="B80" s="94"/>
      <c r="C80" s="94"/>
      <c r="D80" s="94"/>
      <c r="E80" s="94"/>
      <c r="F80" s="94"/>
      <c r="G80" s="94"/>
      <c r="H80" s="64"/>
      <c r="I80" s="94"/>
      <c r="J80" s="94"/>
      <c r="K80" s="94"/>
      <c r="L80" s="94"/>
      <c r="M80" s="94"/>
      <c r="N80" s="94"/>
      <c r="O80" s="94"/>
      <c r="P80" s="94"/>
      <c r="Q80" s="94"/>
      <c r="R80" s="94"/>
      <c r="AB80" s="94"/>
      <c r="AC80" s="94"/>
    </row>
    <row r="81" spans="1:42" thickBot="1" x14ac:dyDescent="0.25">
      <c r="A81" s="94"/>
      <c r="B81" s="94"/>
      <c r="C81" s="94"/>
      <c r="D81" s="94"/>
      <c r="E81" s="94"/>
      <c r="F81" s="94"/>
      <c r="G81" s="94"/>
      <c r="H81" s="64"/>
      <c r="I81" s="94"/>
      <c r="J81" s="94"/>
      <c r="K81" s="94"/>
      <c r="L81" s="94"/>
      <c r="M81" s="94"/>
      <c r="N81" s="94"/>
      <c r="O81" s="94"/>
      <c r="P81" s="94"/>
      <c r="Q81" s="94"/>
      <c r="R81" s="94"/>
      <c r="AB81" s="94"/>
      <c r="AC81" s="94"/>
    </row>
    <row r="82" spans="1:42" thickBot="1" x14ac:dyDescent="0.25">
      <c r="A82" s="94"/>
      <c r="B82" s="94"/>
      <c r="C82" s="94"/>
      <c r="D82" s="94"/>
      <c r="E82" s="94"/>
      <c r="F82" s="94"/>
      <c r="G82" s="94"/>
      <c r="H82" s="64"/>
      <c r="I82" s="94"/>
      <c r="J82" s="94"/>
      <c r="K82" s="94"/>
      <c r="L82" s="94"/>
      <c r="M82" s="94"/>
      <c r="N82" s="94"/>
      <c r="O82" s="94"/>
      <c r="P82" s="94"/>
      <c r="Q82" s="94"/>
      <c r="R82" s="94"/>
      <c r="AB82" s="94"/>
      <c r="AC82" s="94"/>
    </row>
    <row r="83" spans="1:42" s="100" customFormat="1" ht="12.85" x14ac:dyDescent="0.25">
      <c r="A83" s="94"/>
      <c r="B83" s="94"/>
      <c r="C83" s="94"/>
      <c r="D83" s="94"/>
      <c r="E83" s="94"/>
      <c r="F83" s="94"/>
      <c r="G83" s="94"/>
      <c r="H83" s="6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row>
    <row r="84" spans="1:42" s="94" customFormat="1" ht="12.85" x14ac:dyDescent="0.25">
      <c r="H84" s="64"/>
    </row>
    <row r="85" spans="1:42" s="94" customFormat="1" ht="12.85" x14ac:dyDescent="0.25">
      <c r="H85" s="64"/>
    </row>
    <row r="86" spans="1:42" s="94" customFormat="1" ht="12.85" x14ac:dyDescent="0.25">
      <c r="H86" s="64"/>
    </row>
    <row r="87" spans="1:42" s="94" customFormat="1" ht="12.85" x14ac:dyDescent="0.25">
      <c r="H87" s="64"/>
    </row>
    <row r="88" spans="1:42" s="94" customFormat="1" ht="12.85" x14ac:dyDescent="0.25">
      <c r="H88" s="64"/>
    </row>
    <row r="89" spans="1:42" s="94" customFormat="1" ht="12.85" x14ac:dyDescent="0.25">
      <c r="H89" s="64"/>
    </row>
    <row r="90" spans="1:42" s="94" customFormat="1" ht="12.85" x14ac:dyDescent="0.25">
      <c r="H90" s="64"/>
    </row>
    <row r="91" spans="1:42" s="94" customFormat="1" ht="12.85" x14ac:dyDescent="0.25">
      <c r="H91" s="64"/>
    </row>
    <row r="92" spans="1:42" s="94" customFormat="1" ht="12.85" x14ac:dyDescent="0.25">
      <c r="H92" s="64"/>
    </row>
    <row r="93" spans="1:42" s="94" customFormat="1" ht="12.85" x14ac:dyDescent="0.25">
      <c r="H93" s="64"/>
    </row>
    <row r="94" spans="1:42" s="94" customFormat="1" ht="12.85" x14ac:dyDescent="0.25">
      <c r="H94" s="64"/>
    </row>
    <row r="95" spans="1:42" s="94" customFormat="1" ht="12.85" x14ac:dyDescent="0.25">
      <c r="H95" s="64"/>
    </row>
    <row r="96" spans="1:42" s="94" customFormat="1" ht="12.85" x14ac:dyDescent="0.25">
      <c r="H96" s="64"/>
    </row>
    <row r="97" spans="8:8" s="94" customFormat="1" ht="12.85" x14ac:dyDescent="0.25">
      <c r="H97" s="64"/>
    </row>
    <row r="98" spans="8:8" s="94" customFormat="1" ht="12.85" x14ac:dyDescent="0.25">
      <c r="H98" s="64"/>
    </row>
    <row r="99" spans="8:8" s="94" customFormat="1" ht="12.85" x14ac:dyDescent="0.25">
      <c r="H99" s="64"/>
    </row>
    <row r="100" spans="8:8" s="94" customFormat="1" ht="12.85" x14ac:dyDescent="0.25">
      <c r="H100" s="64"/>
    </row>
    <row r="101" spans="8:8" s="94" customFormat="1" ht="12.85" x14ac:dyDescent="0.25">
      <c r="H101" s="64"/>
    </row>
    <row r="102" spans="8:8" s="94" customFormat="1" ht="12.85" x14ac:dyDescent="0.25">
      <c r="H102" s="64"/>
    </row>
    <row r="103" spans="8:8" s="94" customFormat="1" ht="12.85" x14ac:dyDescent="0.25">
      <c r="H103" s="64"/>
    </row>
    <row r="104" spans="8:8" s="94" customFormat="1" ht="12.85" x14ac:dyDescent="0.25">
      <c r="H104" s="64"/>
    </row>
    <row r="105" spans="8:8" s="94" customFormat="1" ht="12.85" x14ac:dyDescent="0.25">
      <c r="H105" s="64"/>
    </row>
    <row r="106" spans="8:8" s="94" customFormat="1" ht="12.85" x14ac:dyDescent="0.25">
      <c r="H106" s="64"/>
    </row>
    <row r="107" spans="8:8" s="94" customFormat="1" ht="12.85" x14ac:dyDescent="0.25">
      <c r="H107" s="64"/>
    </row>
    <row r="108" spans="8:8" s="94" customFormat="1" ht="12.85" x14ac:dyDescent="0.25">
      <c r="H108" s="64"/>
    </row>
    <row r="109" spans="8:8" s="94" customFormat="1" ht="12.85" x14ac:dyDescent="0.25">
      <c r="H109" s="64"/>
    </row>
    <row r="110" spans="8:8" s="94" customFormat="1" ht="12.85" x14ac:dyDescent="0.25">
      <c r="H110" s="64"/>
    </row>
    <row r="111" spans="8:8" s="94" customFormat="1" ht="12.85" x14ac:dyDescent="0.25">
      <c r="H111" s="64"/>
    </row>
    <row r="112" spans="8:8" s="94" customFormat="1" ht="12.85" x14ac:dyDescent="0.25">
      <c r="H112" s="64"/>
    </row>
    <row r="113" spans="8:8" s="94" customFormat="1" ht="12.85" x14ac:dyDescent="0.25">
      <c r="H113" s="64"/>
    </row>
    <row r="114" spans="8:8" s="94" customFormat="1" ht="12.85" x14ac:dyDescent="0.25">
      <c r="H114" s="64"/>
    </row>
    <row r="115" spans="8:8" s="94" customFormat="1" ht="12.85" x14ac:dyDescent="0.25">
      <c r="H115" s="64"/>
    </row>
    <row r="116" spans="8:8" s="94" customFormat="1" ht="12.85" x14ac:dyDescent="0.25">
      <c r="H116" s="64"/>
    </row>
    <row r="117" spans="8:8" s="94" customFormat="1" ht="12.85" x14ac:dyDescent="0.25">
      <c r="H117" s="64"/>
    </row>
    <row r="118" spans="8:8" s="94" customFormat="1" ht="12.85" x14ac:dyDescent="0.25">
      <c r="H118" s="64"/>
    </row>
    <row r="119" spans="8:8" s="94" customFormat="1" ht="12.85" x14ac:dyDescent="0.25">
      <c r="H119" s="64"/>
    </row>
    <row r="120" spans="8:8" s="94" customFormat="1" ht="12.85" x14ac:dyDescent="0.25">
      <c r="H120" s="64"/>
    </row>
    <row r="121" spans="8:8" s="94" customFormat="1" ht="12.85" x14ac:dyDescent="0.25">
      <c r="H121" s="64"/>
    </row>
    <row r="122" spans="8:8" s="94" customFormat="1" ht="12.85" x14ac:dyDescent="0.25">
      <c r="H122" s="64"/>
    </row>
    <row r="123" spans="8:8" s="94" customFormat="1" ht="12.85" x14ac:dyDescent="0.25">
      <c r="H123" s="64"/>
    </row>
    <row r="124" spans="8:8" s="94" customFormat="1" ht="12.85" x14ac:dyDescent="0.25">
      <c r="H124" s="64"/>
    </row>
    <row r="125" spans="8:8" s="94" customFormat="1" ht="12.85" x14ac:dyDescent="0.25">
      <c r="H125" s="64"/>
    </row>
    <row r="126" spans="8:8" s="94" customFormat="1" ht="12.85" x14ac:dyDescent="0.25">
      <c r="H126" s="64"/>
    </row>
    <row r="127" spans="8:8" s="94" customFormat="1" ht="12.85" x14ac:dyDescent="0.25">
      <c r="H127" s="64"/>
    </row>
    <row r="128" spans="8:8" s="94" customFormat="1" ht="12.85" x14ac:dyDescent="0.25">
      <c r="H128" s="64"/>
    </row>
    <row r="129" spans="8:8" s="94" customFormat="1" ht="12.85" x14ac:dyDescent="0.25">
      <c r="H129" s="64"/>
    </row>
    <row r="130" spans="8:8" s="94" customFormat="1" ht="12.85" x14ac:dyDescent="0.25">
      <c r="H130" s="64"/>
    </row>
    <row r="131" spans="8:8" s="94" customFormat="1" ht="12.85" x14ac:dyDescent="0.25">
      <c r="H131" s="64"/>
    </row>
    <row r="132" spans="8:8" s="94" customFormat="1" ht="12.85" x14ac:dyDescent="0.25">
      <c r="H132" s="64"/>
    </row>
    <row r="133" spans="8:8" s="94" customFormat="1" ht="12.85" x14ac:dyDescent="0.25">
      <c r="H133" s="64"/>
    </row>
    <row r="134" spans="8:8" s="94" customFormat="1" ht="12.85" x14ac:dyDescent="0.25">
      <c r="H134" s="64"/>
    </row>
    <row r="135" spans="8:8" s="94" customFormat="1" ht="12.85" x14ac:dyDescent="0.25">
      <c r="H135" s="64"/>
    </row>
    <row r="136" spans="8:8" s="94" customFormat="1" ht="12.85" x14ac:dyDescent="0.25">
      <c r="H136" s="64"/>
    </row>
    <row r="137" spans="8:8" s="94" customFormat="1" ht="12.85" x14ac:dyDescent="0.25">
      <c r="H137" s="64"/>
    </row>
    <row r="138" spans="8:8" s="94" customFormat="1" ht="12.85" x14ac:dyDescent="0.25">
      <c r="H138" s="64"/>
    </row>
    <row r="139" spans="8:8" s="94" customFormat="1" ht="12.85" x14ac:dyDescent="0.25">
      <c r="H139" s="64"/>
    </row>
    <row r="140" spans="8:8" s="94" customFormat="1" ht="12.85" x14ac:dyDescent="0.25">
      <c r="H140" s="64"/>
    </row>
    <row r="141" spans="8:8" s="94" customFormat="1" ht="12.85" x14ac:dyDescent="0.25">
      <c r="H141" s="64"/>
    </row>
    <row r="142" spans="8:8" s="94" customFormat="1" ht="12.85" x14ac:dyDescent="0.25">
      <c r="H142" s="64"/>
    </row>
    <row r="143" spans="8:8" s="94" customFormat="1" ht="12.85" x14ac:dyDescent="0.25">
      <c r="H143" s="64"/>
    </row>
    <row r="144" spans="8:8" s="94" customFormat="1" ht="12.85" x14ac:dyDescent="0.25">
      <c r="H144" s="64"/>
    </row>
    <row r="145" spans="8:8" s="94" customFormat="1" ht="12.85" x14ac:dyDescent="0.25">
      <c r="H145" s="64"/>
    </row>
    <row r="146" spans="8:8" s="94" customFormat="1" ht="12.85" x14ac:dyDescent="0.25">
      <c r="H146" s="64"/>
    </row>
    <row r="147" spans="8:8" s="94" customFormat="1" ht="12.85" x14ac:dyDescent="0.25">
      <c r="H147" s="64"/>
    </row>
    <row r="148" spans="8:8" s="94" customFormat="1" ht="12.85" x14ac:dyDescent="0.25">
      <c r="H148" s="64"/>
    </row>
    <row r="149" spans="8:8" s="94" customFormat="1" ht="12.85" x14ac:dyDescent="0.25">
      <c r="H149" s="64"/>
    </row>
    <row r="150" spans="8:8" s="94" customFormat="1" ht="12.85" x14ac:dyDescent="0.25">
      <c r="H150" s="64"/>
    </row>
    <row r="151" spans="8:8" s="94" customFormat="1" ht="12.85" x14ac:dyDescent="0.25">
      <c r="H151" s="64"/>
    </row>
    <row r="152" spans="8:8" s="94" customFormat="1" ht="12.85" x14ac:dyDescent="0.25">
      <c r="H152" s="64"/>
    </row>
    <row r="153" spans="8:8" s="94" customFormat="1" ht="12.85" x14ac:dyDescent="0.25">
      <c r="H153" s="64"/>
    </row>
    <row r="154" spans="8:8" s="94" customFormat="1" ht="12.85" x14ac:dyDescent="0.25">
      <c r="H154" s="64"/>
    </row>
    <row r="155" spans="8:8" s="94" customFormat="1" ht="12.85" x14ac:dyDescent="0.25">
      <c r="H155" s="64"/>
    </row>
    <row r="156" spans="8:8" s="94" customFormat="1" ht="12.85" x14ac:dyDescent="0.25">
      <c r="H156" s="64"/>
    </row>
    <row r="157" spans="8:8" s="94" customFormat="1" ht="12.85" x14ac:dyDescent="0.25">
      <c r="H157" s="64"/>
    </row>
    <row r="158" spans="8:8" s="94" customFormat="1" ht="12.85" x14ac:dyDescent="0.25">
      <c r="H158" s="64"/>
    </row>
    <row r="159" spans="8:8" s="94" customFormat="1" ht="12.85" x14ac:dyDescent="0.25">
      <c r="H159" s="64"/>
    </row>
    <row r="160" spans="8:8" s="94" customFormat="1" ht="12.85" x14ac:dyDescent="0.25">
      <c r="H160" s="64"/>
    </row>
    <row r="161" spans="8:8" s="94" customFormat="1" ht="12.85" x14ac:dyDescent="0.25">
      <c r="H161" s="64"/>
    </row>
    <row r="162" spans="8:8" s="94" customFormat="1" ht="12.85" x14ac:dyDescent="0.25">
      <c r="H162" s="64"/>
    </row>
    <row r="163" spans="8:8" s="94" customFormat="1" ht="12.85" x14ac:dyDescent="0.25">
      <c r="H163" s="64"/>
    </row>
    <row r="164" spans="8:8" s="94" customFormat="1" ht="12.85" x14ac:dyDescent="0.25">
      <c r="H164" s="64"/>
    </row>
    <row r="165" spans="8:8" s="94" customFormat="1" ht="12.85" x14ac:dyDescent="0.25">
      <c r="H165" s="64"/>
    </row>
    <row r="166" spans="8:8" s="94" customFormat="1" ht="12.85" x14ac:dyDescent="0.25">
      <c r="H166" s="64"/>
    </row>
    <row r="167" spans="8:8" s="94" customFormat="1" ht="12.85" x14ac:dyDescent="0.25">
      <c r="H167" s="64"/>
    </row>
    <row r="168" spans="8:8" s="94" customFormat="1" ht="12.85" x14ac:dyDescent="0.25">
      <c r="H168" s="64"/>
    </row>
    <row r="169" spans="8:8" s="94" customFormat="1" ht="12.85" x14ac:dyDescent="0.25">
      <c r="H169" s="64"/>
    </row>
    <row r="170" spans="8:8" s="94" customFormat="1" ht="12.85" x14ac:dyDescent="0.25">
      <c r="H170" s="64"/>
    </row>
    <row r="171" spans="8:8" s="94" customFormat="1" ht="12.85" x14ac:dyDescent="0.25">
      <c r="H171" s="64"/>
    </row>
    <row r="172" spans="8:8" s="94" customFormat="1" ht="12.85" x14ac:dyDescent="0.25">
      <c r="H172" s="64"/>
    </row>
    <row r="173" spans="8:8" s="94" customFormat="1" ht="12.85" x14ac:dyDescent="0.25">
      <c r="H173" s="64"/>
    </row>
    <row r="174" spans="8:8" s="94" customFormat="1" ht="12.85" x14ac:dyDescent="0.25">
      <c r="H174" s="64"/>
    </row>
    <row r="175" spans="8:8" s="94" customFormat="1" ht="12.85" x14ac:dyDescent="0.25">
      <c r="H175" s="64"/>
    </row>
    <row r="176" spans="8:8" s="94" customFormat="1" ht="12.85" x14ac:dyDescent="0.25">
      <c r="H176" s="64"/>
    </row>
    <row r="177" spans="8:8" s="94" customFormat="1" ht="12.85" x14ac:dyDescent="0.25">
      <c r="H177" s="64"/>
    </row>
    <row r="178" spans="8:8" s="94" customFormat="1" ht="12.85" x14ac:dyDescent="0.25">
      <c r="H178" s="64"/>
    </row>
    <row r="179" spans="8:8" s="94" customFormat="1" ht="12.85" x14ac:dyDescent="0.25">
      <c r="H179" s="64"/>
    </row>
    <row r="180" spans="8:8" s="94" customFormat="1" ht="12.85" x14ac:dyDescent="0.25">
      <c r="H180" s="64"/>
    </row>
    <row r="181" spans="8:8" s="94" customFormat="1" ht="12.85" x14ac:dyDescent="0.25">
      <c r="H181" s="64"/>
    </row>
    <row r="182" spans="8:8" s="94" customFormat="1" ht="12.85" x14ac:dyDescent="0.25">
      <c r="H182" s="64"/>
    </row>
    <row r="183" spans="8:8" s="94" customFormat="1" ht="12.85" x14ac:dyDescent="0.25">
      <c r="H183" s="64"/>
    </row>
    <row r="184" spans="8:8" s="94" customFormat="1" ht="12.85" x14ac:dyDescent="0.25">
      <c r="H184" s="64"/>
    </row>
    <row r="185" spans="8:8" s="94" customFormat="1" ht="12.85" x14ac:dyDescent="0.25">
      <c r="H185" s="64"/>
    </row>
    <row r="186" spans="8:8" s="94" customFormat="1" ht="12.85" x14ac:dyDescent="0.25">
      <c r="H186" s="64"/>
    </row>
    <row r="187" spans="8:8" s="94" customFormat="1" ht="12.85" x14ac:dyDescent="0.25">
      <c r="H187" s="64"/>
    </row>
    <row r="188" spans="8:8" s="94" customFormat="1" ht="12.85" x14ac:dyDescent="0.25">
      <c r="H188" s="64"/>
    </row>
    <row r="189" spans="8:8" s="94" customFormat="1" ht="12.85" x14ac:dyDescent="0.25">
      <c r="H189" s="64"/>
    </row>
    <row r="190" spans="8:8" s="94" customFormat="1" ht="12.85" x14ac:dyDescent="0.25">
      <c r="H190" s="64"/>
    </row>
    <row r="191" spans="8:8" s="94" customFormat="1" ht="12.85" x14ac:dyDescent="0.25">
      <c r="H191" s="64"/>
    </row>
    <row r="192" spans="8:8" s="94" customFormat="1" ht="12.85" x14ac:dyDescent="0.25">
      <c r="H192" s="64"/>
    </row>
    <row r="193" spans="8:8" s="94" customFormat="1" ht="12.85" x14ac:dyDescent="0.25">
      <c r="H193" s="64"/>
    </row>
    <row r="194" spans="8:8" s="94" customFormat="1" ht="12.85" x14ac:dyDescent="0.25">
      <c r="H194" s="64"/>
    </row>
    <row r="195" spans="8:8" s="94" customFormat="1" ht="12.85" x14ac:dyDescent="0.25">
      <c r="H195" s="64"/>
    </row>
    <row r="196" spans="8:8" s="94" customFormat="1" ht="12.85" x14ac:dyDescent="0.25">
      <c r="H196" s="64"/>
    </row>
    <row r="197" spans="8:8" s="94" customFormat="1" ht="12.85" x14ac:dyDescent="0.25">
      <c r="H197" s="64"/>
    </row>
    <row r="198" spans="8:8" s="94" customFormat="1" ht="12.85" x14ac:dyDescent="0.25">
      <c r="H198" s="64"/>
    </row>
    <row r="199" spans="8:8" s="94" customFormat="1" ht="12.85" x14ac:dyDescent="0.25">
      <c r="H199" s="64"/>
    </row>
    <row r="200" spans="8:8" s="94" customFormat="1" ht="12.85" x14ac:dyDescent="0.25">
      <c r="H200" s="64"/>
    </row>
    <row r="201" spans="8:8" s="94" customFormat="1" ht="12.85" x14ac:dyDescent="0.25">
      <c r="H201" s="64"/>
    </row>
    <row r="202" spans="8:8" s="94" customFormat="1" ht="12.85" x14ac:dyDescent="0.25">
      <c r="H202" s="64"/>
    </row>
    <row r="203" spans="8:8" s="94" customFormat="1" ht="12.85" x14ac:dyDescent="0.25">
      <c r="H203" s="64"/>
    </row>
    <row r="204" spans="8:8" s="94" customFormat="1" ht="12.85" x14ac:dyDescent="0.25">
      <c r="H204" s="64"/>
    </row>
    <row r="205" spans="8:8" s="94" customFormat="1" ht="12.85" x14ac:dyDescent="0.25">
      <c r="H205" s="64"/>
    </row>
    <row r="206" spans="8:8" s="94" customFormat="1" ht="12.85" x14ac:dyDescent="0.25">
      <c r="H206" s="64"/>
    </row>
    <row r="207" spans="8:8" s="94" customFormat="1" ht="12.85" x14ac:dyDescent="0.25">
      <c r="H207" s="64"/>
    </row>
    <row r="208" spans="8:8" s="94" customFormat="1" ht="12.85" x14ac:dyDescent="0.25">
      <c r="H208" s="64"/>
    </row>
    <row r="209" spans="8:8" s="94" customFormat="1" ht="12.85" x14ac:dyDescent="0.25">
      <c r="H209" s="64"/>
    </row>
    <row r="210" spans="8:8" s="94" customFormat="1" ht="12.85" x14ac:dyDescent="0.25">
      <c r="H210" s="64"/>
    </row>
    <row r="211" spans="8:8" s="94" customFormat="1" ht="12.85" x14ac:dyDescent="0.25">
      <c r="H211" s="64"/>
    </row>
    <row r="212" spans="8:8" s="94" customFormat="1" ht="12.85" x14ac:dyDescent="0.25">
      <c r="H212" s="64"/>
    </row>
    <row r="213" spans="8:8" s="94" customFormat="1" ht="12.85" x14ac:dyDescent="0.25">
      <c r="H213" s="64"/>
    </row>
    <row r="214" spans="8:8" s="94" customFormat="1" ht="12.85" x14ac:dyDescent="0.25">
      <c r="H214" s="64"/>
    </row>
    <row r="215" spans="8:8" s="94" customFormat="1" ht="12.85" x14ac:dyDescent="0.25">
      <c r="H215" s="64"/>
    </row>
    <row r="216" spans="8:8" s="94" customFormat="1" ht="12.85" x14ac:dyDescent="0.25">
      <c r="H216" s="64"/>
    </row>
    <row r="217" spans="8:8" s="94" customFormat="1" ht="12.85" x14ac:dyDescent="0.25">
      <c r="H217" s="64"/>
    </row>
    <row r="218" spans="8:8" s="94" customFormat="1" ht="12.85" x14ac:dyDescent="0.25">
      <c r="H218" s="64"/>
    </row>
    <row r="219" spans="8:8" s="94" customFormat="1" ht="12.85" x14ac:dyDescent="0.25">
      <c r="H219" s="64"/>
    </row>
    <row r="220" spans="8:8" s="94" customFormat="1" ht="12.85" x14ac:dyDescent="0.25">
      <c r="H220" s="64"/>
    </row>
    <row r="221" spans="8:8" s="94" customFormat="1" ht="12.85" x14ac:dyDescent="0.25">
      <c r="H221" s="64"/>
    </row>
    <row r="222" spans="8:8" s="94" customFormat="1" ht="12.85" x14ac:dyDescent="0.25">
      <c r="H222" s="64"/>
    </row>
    <row r="223" spans="8:8" s="94" customFormat="1" ht="12.85" x14ac:dyDescent="0.25">
      <c r="H223" s="64"/>
    </row>
    <row r="224" spans="8:8" s="94" customFormat="1" ht="12.85" x14ac:dyDescent="0.25">
      <c r="H224" s="64"/>
    </row>
    <row r="225" spans="8:8" s="94" customFormat="1" ht="12.85" x14ac:dyDescent="0.25">
      <c r="H225" s="64"/>
    </row>
    <row r="226" spans="8:8" s="94" customFormat="1" ht="12.85" x14ac:dyDescent="0.25">
      <c r="H226" s="64"/>
    </row>
    <row r="227" spans="8:8" s="94" customFormat="1" ht="12.85" x14ac:dyDescent="0.25">
      <c r="H227" s="64"/>
    </row>
    <row r="228" spans="8:8" s="94" customFormat="1" ht="12.85" x14ac:dyDescent="0.25">
      <c r="H228" s="64"/>
    </row>
    <row r="229" spans="8:8" s="94" customFormat="1" ht="12.85" x14ac:dyDescent="0.25">
      <c r="H229" s="64"/>
    </row>
    <row r="230" spans="8:8" s="94" customFormat="1" ht="12.85" x14ac:dyDescent="0.25">
      <c r="H230" s="64"/>
    </row>
    <row r="231" spans="8:8" s="94" customFormat="1" ht="12.85" x14ac:dyDescent="0.25">
      <c r="H231" s="64"/>
    </row>
    <row r="232" spans="8:8" s="94" customFormat="1" ht="12.85" x14ac:dyDescent="0.25">
      <c r="H232" s="64"/>
    </row>
    <row r="233" spans="8:8" s="94" customFormat="1" ht="12.85" x14ac:dyDescent="0.25">
      <c r="H233" s="64"/>
    </row>
    <row r="234" spans="8:8" s="94" customFormat="1" ht="12.85" x14ac:dyDescent="0.25">
      <c r="H234" s="64"/>
    </row>
    <row r="235" spans="8:8" s="94" customFormat="1" ht="12.85" x14ac:dyDescent="0.25">
      <c r="H235" s="64"/>
    </row>
    <row r="236" spans="8:8" s="94" customFormat="1" ht="12.85" x14ac:dyDescent="0.25">
      <c r="H236" s="64"/>
    </row>
    <row r="237" spans="8:8" s="94" customFormat="1" ht="12.85" x14ac:dyDescent="0.25">
      <c r="H237" s="64"/>
    </row>
    <row r="238" spans="8:8" s="94" customFormat="1" ht="12.85" x14ac:dyDescent="0.25">
      <c r="H238" s="64"/>
    </row>
    <row r="239" spans="8:8" s="94" customFormat="1" ht="12.85" x14ac:dyDescent="0.25">
      <c r="H239" s="64"/>
    </row>
    <row r="240" spans="8:8" s="94" customFormat="1" ht="12.85" x14ac:dyDescent="0.25">
      <c r="H240" s="64"/>
    </row>
    <row r="241" spans="8:8" s="94" customFormat="1" ht="12.85" x14ac:dyDescent="0.25">
      <c r="H241" s="64"/>
    </row>
    <row r="242" spans="8:8" s="94" customFormat="1" ht="12.85" x14ac:dyDescent="0.25">
      <c r="H242" s="64"/>
    </row>
    <row r="243" spans="8:8" s="94" customFormat="1" ht="12.85" x14ac:dyDescent="0.25">
      <c r="H243" s="64"/>
    </row>
    <row r="244" spans="8:8" s="94" customFormat="1" ht="12.85" x14ac:dyDescent="0.25">
      <c r="H244" s="64"/>
    </row>
    <row r="245" spans="8:8" s="94" customFormat="1" ht="12.85" x14ac:dyDescent="0.25">
      <c r="H245" s="64"/>
    </row>
    <row r="246" spans="8:8" s="94" customFormat="1" ht="12.85" x14ac:dyDescent="0.25">
      <c r="H246" s="64"/>
    </row>
    <row r="247" spans="8:8" s="94" customFormat="1" ht="12.85" x14ac:dyDescent="0.25">
      <c r="H247" s="64"/>
    </row>
    <row r="248" spans="8:8" s="94" customFormat="1" ht="12.85" x14ac:dyDescent="0.25">
      <c r="H248" s="64"/>
    </row>
    <row r="249" spans="8:8" s="94" customFormat="1" ht="12.85" x14ac:dyDescent="0.25">
      <c r="H249" s="64"/>
    </row>
    <row r="250" spans="8:8" s="94" customFormat="1" ht="12.85" x14ac:dyDescent="0.25">
      <c r="H250" s="64"/>
    </row>
    <row r="251" spans="8:8" s="94" customFormat="1" ht="12.85" x14ac:dyDescent="0.25">
      <c r="H251" s="64"/>
    </row>
    <row r="252" spans="8:8" s="94" customFormat="1" ht="12.85" x14ac:dyDescent="0.25">
      <c r="H252" s="64"/>
    </row>
    <row r="253" spans="8:8" s="94" customFormat="1" ht="12.85" x14ac:dyDescent="0.25">
      <c r="H253" s="64"/>
    </row>
    <row r="254" spans="8:8" s="94" customFormat="1" ht="12.85" x14ac:dyDescent="0.25">
      <c r="H254" s="64"/>
    </row>
    <row r="255" spans="8:8" s="94" customFormat="1" ht="12.85" x14ac:dyDescent="0.25">
      <c r="H255" s="64"/>
    </row>
    <row r="256" spans="8:8" s="94" customFormat="1" ht="12.85" x14ac:dyDescent="0.25">
      <c r="H256" s="64"/>
    </row>
    <row r="257" spans="8:8" s="94" customFormat="1" ht="12.85" x14ac:dyDescent="0.25">
      <c r="H257" s="64"/>
    </row>
    <row r="258" spans="8:8" s="94" customFormat="1" ht="12.85" x14ac:dyDescent="0.25">
      <c r="H258" s="64"/>
    </row>
    <row r="259" spans="8:8" s="94" customFormat="1" ht="12.85" x14ac:dyDescent="0.25">
      <c r="H259" s="64"/>
    </row>
    <row r="260" spans="8:8" s="94" customFormat="1" ht="12.85" x14ac:dyDescent="0.25">
      <c r="H260" s="64"/>
    </row>
    <row r="261" spans="8:8" s="94" customFormat="1" ht="12.85" x14ac:dyDescent="0.25">
      <c r="H261" s="64"/>
    </row>
    <row r="262" spans="8:8" s="94" customFormat="1" ht="12.85" x14ac:dyDescent="0.25">
      <c r="H262" s="64"/>
    </row>
    <row r="263" spans="8:8" s="94" customFormat="1" ht="12.85" x14ac:dyDescent="0.25">
      <c r="H263" s="64"/>
    </row>
    <row r="264" spans="8:8" s="94" customFormat="1" ht="12.85" x14ac:dyDescent="0.25">
      <c r="H264" s="64"/>
    </row>
    <row r="265" spans="8:8" s="94" customFormat="1" ht="12.85" x14ac:dyDescent="0.25">
      <c r="H265" s="64"/>
    </row>
    <row r="266" spans="8:8" s="94" customFormat="1" ht="12.85" x14ac:dyDescent="0.25">
      <c r="H266" s="64"/>
    </row>
    <row r="267" spans="8:8" s="94" customFormat="1" ht="12.85" x14ac:dyDescent="0.25">
      <c r="H267" s="64"/>
    </row>
    <row r="268" spans="8:8" s="94" customFormat="1" ht="12.85" x14ac:dyDescent="0.25">
      <c r="H268" s="64"/>
    </row>
    <row r="269" spans="8:8" s="94" customFormat="1" ht="12.85" x14ac:dyDescent="0.25">
      <c r="H269" s="64"/>
    </row>
    <row r="270" spans="8:8" s="94" customFormat="1" ht="12.85" x14ac:dyDescent="0.25">
      <c r="H270" s="64"/>
    </row>
    <row r="271" spans="8:8" s="94" customFormat="1" ht="12.85" x14ac:dyDescent="0.25">
      <c r="H271" s="64"/>
    </row>
    <row r="272" spans="8:8" s="94" customFormat="1" ht="12.85" x14ac:dyDescent="0.25">
      <c r="H272" s="64"/>
    </row>
    <row r="273" spans="8:8" s="94" customFormat="1" ht="12.85" x14ac:dyDescent="0.25">
      <c r="H273" s="64"/>
    </row>
    <row r="274" spans="8:8" s="94" customFormat="1" ht="12.85" x14ac:dyDescent="0.25">
      <c r="H274" s="64"/>
    </row>
    <row r="275" spans="8:8" s="94" customFormat="1" ht="12.85" x14ac:dyDescent="0.25">
      <c r="H275" s="64"/>
    </row>
    <row r="276" spans="8:8" s="94" customFormat="1" ht="12.85" x14ac:dyDescent="0.25">
      <c r="H276" s="64"/>
    </row>
    <row r="277" spans="8:8" s="94" customFormat="1" ht="12.85" x14ac:dyDescent="0.25">
      <c r="H277" s="64"/>
    </row>
    <row r="278" spans="8:8" s="94" customFormat="1" ht="12.85" x14ac:dyDescent="0.25">
      <c r="H278" s="64"/>
    </row>
    <row r="279" spans="8:8" s="94" customFormat="1" ht="12.85" x14ac:dyDescent="0.25">
      <c r="H279" s="64"/>
    </row>
    <row r="280" spans="8:8" s="94" customFormat="1" ht="12.85" x14ac:dyDescent="0.25">
      <c r="H280" s="64"/>
    </row>
    <row r="281" spans="8:8" s="94" customFormat="1" ht="12.85" x14ac:dyDescent="0.25">
      <c r="H281" s="64"/>
    </row>
    <row r="282" spans="8:8" s="94" customFormat="1" ht="12.85" x14ac:dyDescent="0.25">
      <c r="H282" s="64"/>
    </row>
    <row r="283" spans="8:8" s="94" customFormat="1" ht="12.85" x14ac:dyDescent="0.25">
      <c r="H283" s="64"/>
    </row>
    <row r="284" spans="8:8" s="94" customFormat="1" ht="12.85" x14ac:dyDescent="0.25">
      <c r="H284" s="64"/>
    </row>
    <row r="285" spans="8:8" s="94" customFormat="1" ht="12.85" x14ac:dyDescent="0.25">
      <c r="H285" s="64"/>
    </row>
    <row r="286" spans="8:8" s="94" customFormat="1" ht="12.85" x14ac:dyDescent="0.25">
      <c r="H286" s="64"/>
    </row>
    <row r="287" spans="8:8" s="94" customFormat="1" ht="12.85" x14ac:dyDescent="0.25">
      <c r="H287" s="64"/>
    </row>
    <row r="288" spans="8:8" s="94" customFormat="1" ht="12.85" x14ac:dyDescent="0.25">
      <c r="H288" s="64"/>
    </row>
    <row r="289" spans="8:8" s="94" customFormat="1" ht="12.85" x14ac:dyDescent="0.25">
      <c r="H289" s="64"/>
    </row>
    <row r="290" spans="8:8" s="94" customFormat="1" ht="12.85" x14ac:dyDescent="0.25">
      <c r="H290" s="64"/>
    </row>
    <row r="291" spans="8:8" s="94" customFormat="1" ht="12.85" x14ac:dyDescent="0.25">
      <c r="H291" s="64"/>
    </row>
    <row r="292" spans="8:8" s="94" customFormat="1" ht="12.85" x14ac:dyDescent="0.25">
      <c r="H292" s="64"/>
    </row>
    <row r="293" spans="8:8" s="94" customFormat="1" ht="12.85" x14ac:dyDescent="0.25">
      <c r="H293" s="64"/>
    </row>
    <row r="294" spans="8:8" s="94" customFormat="1" ht="12.85" x14ac:dyDescent="0.25">
      <c r="H294" s="64"/>
    </row>
    <row r="295" spans="8:8" s="94" customFormat="1" ht="12.85" x14ac:dyDescent="0.25">
      <c r="H295" s="64"/>
    </row>
    <row r="296" spans="8:8" s="94" customFormat="1" ht="12.85" x14ac:dyDescent="0.25">
      <c r="H296" s="64"/>
    </row>
    <row r="297" spans="8:8" s="94" customFormat="1" ht="12.85" x14ac:dyDescent="0.25">
      <c r="H297" s="64"/>
    </row>
    <row r="298" spans="8:8" s="94" customFormat="1" ht="12.85" x14ac:dyDescent="0.25">
      <c r="H298" s="64"/>
    </row>
    <row r="299" spans="8:8" s="94" customFormat="1" ht="12.85" x14ac:dyDescent="0.25">
      <c r="H299" s="64"/>
    </row>
    <row r="300" spans="8:8" s="94" customFormat="1" ht="12.85" x14ac:dyDescent="0.25">
      <c r="H300" s="64"/>
    </row>
    <row r="301" spans="8:8" s="94" customFormat="1" ht="12.85" x14ac:dyDescent="0.25">
      <c r="H301" s="64"/>
    </row>
    <row r="302" spans="8:8" s="94" customFormat="1" ht="12.85" x14ac:dyDescent="0.25">
      <c r="H302" s="64"/>
    </row>
    <row r="303" spans="8:8" s="94" customFormat="1" ht="12.85" x14ac:dyDescent="0.25">
      <c r="H303" s="64"/>
    </row>
    <row r="304" spans="8:8" s="94" customFormat="1" ht="12.85" x14ac:dyDescent="0.25">
      <c r="H304" s="64"/>
    </row>
    <row r="305" spans="8:8" s="94" customFormat="1" ht="12.85" x14ac:dyDescent="0.25">
      <c r="H305" s="64"/>
    </row>
    <row r="306" spans="8:8" s="94" customFormat="1" thickBot="1" x14ac:dyDescent="0.3">
      <c r="H306" s="64"/>
    </row>
  </sheetData>
  <mergeCells count="6">
    <mergeCell ref="N4:N5"/>
    <mergeCell ref="B1:D1"/>
    <mergeCell ref="E1:G1"/>
    <mergeCell ref="C2:E2"/>
    <mergeCell ref="L4:L5"/>
    <mergeCell ref="M4:M5"/>
  </mergeCells>
  <hyperlinks>
    <hyperlink ref="J19" r:id="rId1" display="www.wageningenur.nl/nl/show/Wijs-met-Waterschade.htm" xr:uid="{F3CC3224-2AEB-4C8D-AB0A-AB3B666CBEC3}"/>
    <hyperlink ref="AD19" r:id="rId2" display="www.wageningenur.nl/nl/show/Wijs-met-Waterschade.htm" xr:uid="{7C2F712C-FE22-45AC-B752-395B82137DC7}"/>
    <hyperlink ref="AE19:AF19" r:id="rId3" display="www.wageningenur.nl/nl/show/Wijs-met-Waterschade.htm" xr:uid="{756528C7-18F4-4B84-8339-3C02C2AB6396}"/>
  </hyperlinks>
  <printOptions gridLines="1"/>
  <pageMargins left="0.27559055118110237" right="0.19685039370078741" top="0.31496062992125984" bottom="0.15748031496062992" header="0.51181102362204722" footer="0.27559055118110237"/>
  <pageSetup paperSize="8" scale="60" fitToHeight="2" orientation="landscape"/>
  <headerFooter alignWithMargins="0"/>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2</vt:i4>
      </vt:variant>
    </vt:vector>
  </HeadingPairs>
  <TitlesOfParts>
    <vt:vector size="11" baseType="lpstr">
      <vt:lpstr>hoofdstructuur concept</vt:lpstr>
      <vt:lpstr>koppel (2)</vt:lpstr>
      <vt:lpstr>bijlage 3</vt:lpstr>
      <vt:lpstr>koppel op begrenzing</vt:lpstr>
      <vt:lpstr>Baseline ANLb</vt:lpstr>
      <vt:lpstr>Baseline ECO</vt:lpstr>
      <vt:lpstr>Concordantietabel</vt:lpstr>
      <vt:lpstr>Tarievenpeil21</vt:lpstr>
      <vt:lpstr>activiteiten (2)</vt:lpstr>
      <vt:lpstr>'Baseline ANLb'!Afdrukbereik</vt:lpstr>
      <vt:lpstr>'activiteiten (2)'!Afdruktitels</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Schreuder, ir. R. (Remco)</dc:creator>
  <cp:lastModifiedBy>Ans Leenders - van Kampen</cp:lastModifiedBy>
  <cp:lastPrinted>2022-08-02T11:35:31Z</cp:lastPrinted>
  <dcterms:created xsi:type="dcterms:W3CDTF">2019-10-29T12:04:05Z</dcterms:created>
  <dcterms:modified xsi:type="dcterms:W3CDTF">2023-02-01T12:59:46Z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2022-09-06T14:57:35Z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7642ea66-1e36-4ae8-921d-6afe695432b2</vt:lpwstr>
  </property>
  <property fmtid="{D5CDD505-2E9C-101B-9397-08002B2CF9AE}" pid="8" name="MSIP_Label_4bde8109-f994-4a60-a1d3-5c95e2ff3620_ContentBits">
    <vt:lpwstr>0</vt:lpwstr>
  </property>
</Properties>
</file>